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GERBA - TARIFAS\Tarifas - Aeroportos\TA - Comandatuba\2025\"/>
    </mc:Choice>
  </mc:AlternateContent>
  <xr:revisionPtr revIDLastSave="0" documentId="8_{1E8A977B-AE66-4D11-958C-E1E87A5A8E18}" xr6:coauthVersionLast="47" xr6:coauthVersionMax="47" xr10:uidLastSave="{00000000-0000-0000-0000-000000000000}"/>
  <bookViews>
    <workbookView xWindow="23880" yWindow="-120" windowWidth="24240" windowHeight="13140" activeTab="1" xr2:uid="{00000000-000D-0000-FFFF-FFFF00000000}"/>
  </bookViews>
  <sheets>
    <sheet name="Cálculos" sheetId="2" r:id="rId1"/>
    <sheet name="Tarifa 2025" sheetId="9" r:id="rId2"/>
    <sheet name="Tarifa 2024" sheetId="8" r:id="rId3"/>
    <sheet name="Tarifa 2023" sheetId="7" r:id="rId4"/>
    <sheet name="Tarifa 2022" sheetId="6" r:id="rId5"/>
    <sheet name="Tarifa inicial (2021)" sheetId="5" r:id="rId6"/>
  </sheets>
  <calcPr calcId="191029"/>
</workbook>
</file>

<file path=xl/calcChain.xml><?xml version="1.0" encoding="utf-8"?>
<calcChain xmlns="http://schemas.openxmlformats.org/spreadsheetml/2006/main">
  <c r="B6" i="9" l="1"/>
  <c r="A12" i="9" s="1"/>
  <c r="B7" i="9"/>
  <c r="H10" i="2"/>
  <c r="H9" i="2"/>
  <c r="H8" i="2"/>
  <c r="G8" i="2"/>
  <c r="H7" i="2"/>
  <c r="G7" i="2"/>
  <c r="C46" i="9"/>
  <c r="B6" i="8"/>
  <c r="C19" i="8" s="1"/>
  <c r="G9" i="2"/>
  <c r="G10" i="2"/>
  <c r="B7" i="8" s="1"/>
  <c r="B23" i="8"/>
  <c r="A23" i="8"/>
  <c r="D19" i="8"/>
  <c r="D16" i="8"/>
  <c r="C16" i="8"/>
  <c r="D13" i="8"/>
  <c r="C13" i="8"/>
  <c r="C46" i="8"/>
  <c r="F8" i="2"/>
  <c r="F10" i="2" s="1"/>
  <c r="B7" i="7" s="1"/>
  <c r="E8" i="2"/>
  <c r="E10" i="2" s="1"/>
  <c r="F7" i="2"/>
  <c r="F9" i="2" s="1"/>
  <c r="B6" i="7" s="1"/>
  <c r="E7" i="2"/>
  <c r="B6" i="6" s="1"/>
  <c r="D43" i="9" l="1"/>
  <c r="C13" i="9"/>
  <c r="A15" i="9"/>
  <c r="E16" i="9"/>
  <c r="C19" i="9"/>
  <c r="A21" i="9"/>
  <c r="D27" i="9"/>
  <c r="D35" i="9"/>
  <c r="C45" i="9"/>
  <c r="E13" i="9"/>
  <c r="C16" i="9"/>
  <c r="A18" i="9"/>
  <c r="E19" i="9"/>
  <c r="A23" i="9"/>
  <c r="D31" i="9"/>
  <c r="D42" i="9"/>
  <c r="B12" i="9"/>
  <c r="F13" i="9"/>
  <c r="D16" i="9"/>
  <c r="B18" i="9"/>
  <c r="F19" i="9"/>
  <c r="B23" i="9"/>
  <c r="B33" i="9"/>
  <c r="D13" i="9"/>
  <c r="B15" i="9"/>
  <c r="F16" i="9"/>
  <c r="D19" i="9"/>
  <c r="B21" i="9"/>
  <c r="D30" i="9"/>
  <c r="B37" i="9"/>
  <c r="D35" i="8"/>
  <c r="B37" i="8"/>
  <c r="D42" i="8"/>
  <c r="E13" i="8"/>
  <c r="E16" i="8"/>
  <c r="E19" i="8"/>
  <c r="D27" i="8"/>
  <c r="C45" i="8"/>
  <c r="F13" i="8"/>
  <c r="F16" i="8"/>
  <c r="F19" i="8"/>
  <c r="D30" i="8"/>
  <c r="D43" i="8"/>
  <c r="A12" i="8"/>
  <c r="A15" i="8"/>
  <c r="A18" i="8"/>
  <c r="A21" i="8"/>
  <c r="D31" i="8"/>
  <c r="B12" i="8"/>
  <c r="B15" i="8"/>
  <c r="B18" i="8"/>
  <c r="B21" i="8"/>
  <c r="B33" i="8"/>
  <c r="D42" i="6"/>
  <c r="F18" i="6"/>
  <c r="B20" i="6"/>
  <c r="F15" i="6"/>
  <c r="D12" i="6"/>
  <c r="B32" i="6"/>
  <c r="A22" i="6"/>
  <c r="D41" i="6"/>
  <c r="E18" i="6"/>
  <c r="A20" i="6"/>
  <c r="E15" i="6"/>
  <c r="C12" i="6"/>
  <c r="C45" i="6"/>
  <c r="D34" i="6"/>
  <c r="D18" i="6"/>
  <c r="B17" i="6"/>
  <c r="D15" i="6"/>
  <c r="B11" i="6"/>
  <c r="C44" i="6"/>
  <c r="D30" i="6"/>
  <c r="C18" i="6"/>
  <c r="A17" i="6"/>
  <c r="C15" i="6"/>
  <c r="A11" i="6"/>
  <c r="D26" i="6"/>
  <c r="A14" i="6"/>
  <c r="B36" i="6"/>
  <c r="D29" i="6"/>
  <c r="B22" i="6"/>
  <c r="B14" i="6"/>
  <c r="F12" i="6"/>
  <c r="E12" i="6"/>
  <c r="D19" i="7"/>
  <c r="E19" i="7"/>
  <c r="C13" i="7"/>
  <c r="C19" i="7"/>
  <c r="C46" i="7"/>
  <c r="A23" i="7"/>
  <c r="D16" i="7"/>
  <c r="D13" i="7"/>
  <c r="D27" i="7"/>
  <c r="C16" i="7"/>
  <c r="B23" i="7"/>
  <c r="E13" i="7"/>
  <c r="E9" i="2"/>
  <c r="E16" i="7"/>
  <c r="D42" i="7"/>
  <c r="D35" i="7"/>
  <c r="B37" i="7"/>
  <c r="C45" i="7"/>
  <c r="F13" i="7"/>
  <c r="F16" i="7"/>
  <c r="F19" i="7"/>
  <c r="D30" i="7"/>
  <c r="D43" i="7"/>
  <c r="A12" i="7"/>
  <c r="A15" i="7"/>
  <c r="A18" i="7"/>
  <c r="A21" i="7"/>
  <c r="D31" i="7"/>
  <c r="B12" i="7"/>
  <c r="B15" i="7"/>
  <c r="B18" i="7"/>
  <c r="B21" i="7"/>
  <c r="B33" i="7"/>
</calcChain>
</file>

<file path=xl/sharedStrings.xml><?xml version="1.0" encoding="utf-8"?>
<sst xmlns="http://schemas.openxmlformats.org/spreadsheetml/2006/main" count="328" uniqueCount="53">
  <si>
    <t>DATA DE VIGÊNCIA:</t>
  </si>
  <si>
    <t>PROCESSO:</t>
  </si>
  <si>
    <t>REAJUSTE:</t>
  </si>
  <si>
    <t>DIRETORIA  DE TARIFAS                                                                               DTAF</t>
  </si>
  <si>
    <t>IPCA</t>
  </si>
  <si>
    <t>GRUPO I</t>
  </si>
  <si>
    <t>GRUPO II</t>
  </si>
  <si>
    <t>TARIFAS DE EMBARQUE</t>
  </si>
  <si>
    <t>INTERNACIONAL</t>
  </si>
  <si>
    <t>TARIFA DE CONEXÃO</t>
  </si>
  <si>
    <t>DOMÉSTICO</t>
  </si>
  <si>
    <t>TARIFA DE POUSO</t>
  </si>
  <si>
    <t>TARIFA UNIFICADA DE EMBARQUE E POUSO</t>
  </si>
  <si>
    <t>TUF</t>
  </si>
  <si>
    <t>TARIFA DE PERMANÊNCIA -Pátio de manobra</t>
  </si>
  <si>
    <t>TARIFA DE PERMANÊNCIA -Área de Estadia</t>
  </si>
  <si>
    <t>TPMF (hora)</t>
  </si>
  <si>
    <t>TPMV (tonelada-hora)</t>
  </si>
  <si>
    <t>TUV (tonelada)</t>
  </si>
  <si>
    <t>TPEF (hora)</t>
  </si>
  <si>
    <t>TPEV (tonelada-hora)</t>
  </si>
  <si>
    <t>TARIFA DE CAPATAZIA DE CARGA IMPORTADA</t>
  </si>
  <si>
    <t xml:space="preserve">PERÍODO DE ARMAZENAGEM </t>
  </si>
  <si>
    <t>TARIFA DE ARMAZENAGEM E CAPATAZIA DA CARGA IMPORTADA APLICADA EM CASOS ESPECIAIS</t>
  </si>
  <si>
    <t>1° - Até 04 dias úteis</t>
  </si>
  <si>
    <t>2° - Para cada 2 dias úteis ou fração, além do 1º período, até a retirada da mercadoria</t>
  </si>
  <si>
    <t xml:space="preserve">Observação: </t>
  </si>
  <si>
    <t xml:space="preserve">1. Cobrança Mínima de </t>
  </si>
  <si>
    <t>TARIFA DE CAPATAZIA DA CARGA IMPORTADA EM TRÂNSITO</t>
  </si>
  <si>
    <t>VALOR SOBRE O PESO BRUTO VERIFICADO (por kilograma)</t>
  </si>
  <si>
    <t>2. Esta Tabela aplica-se à carga com permanência máxima de 24  (vinte e quatro) horas no TECA;</t>
  </si>
  <si>
    <t>3. Excedido o prazo de 24 (vinte e quatro) horas após a entrada da carga no TECA, deverão ser aplicadas Tarifas de Capatazia e Armazenagem de Carga Importada</t>
  </si>
  <si>
    <t>TARIFAS DE ARMAZENAGEM E CAPATAZIA DA CARGA DESTINADA A EXPORTAÇÃO</t>
  </si>
  <si>
    <t>SOBRE O PESO BRUTO (por kilograma)</t>
  </si>
  <si>
    <t xml:space="preserve">1. Cobrança Mínima no TECA de origem de </t>
  </si>
  <si>
    <t xml:space="preserve">    Cobrança Mínima no TECA de Transito de </t>
  </si>
  <si>
    <t xml:space="preserve">2. Os valores são cumulativos a partir do 2° período </t>
  </si>
  <si>
    <t>3. Redução de 50% (cinquenta porcento) nos casos d retorno da carga perecível ao TECA, decorrente de atraso ou cancelamento do transporte aéreo previsto</t>
  </si>
  <si>
    <t>081.2163.2021.0000769-34</t>
  </si>
  <si>
    <t>RESOLUÇÃO AGERBA Nº</t>
  </si>
  <si>
    <t>18/2021</t>
  </si>
  <si>
    <t>TARIFAS AEROPORTUÁRIAS - AEROPORTO DE COMANDATUBA</t>
  </si>
  <si>
    <t>Reajuste Acumulado</t>
  </si>
  <si>
    <t>Reajuste Linear</t>
  </si>
  <si>
    <t>%acumulado</t>
  </si>
  <si>
    <t>%linear</t>
  </si>
  <si>
    <t>REAJUSTE LINEAR:</t>
  </si>
  <si>
    <t>REAJUSTE ACUMULADO:</t>
  </si>
  <si>
    <t>081.2159.2023.0002868-81</t>
  </si>
  <si>
    <t>SOBRE O PESO BRUTO (por quilograma)</t>
  </si>
  <si>
    <t>VALOR SOBRE O PESO BRUTO VERIFICADO (por quilograma)</t>
  </si>
  <si>
    <t>081.2165.2024.0003577-01</t>
  </si>
  <si>
    <t>081.2159.2025.0004806-21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</si>
</sst>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164" formatCode="#,##0.00000_);\(#,##0.00000\)"/>
    <numFmt numFmtId="165" formatCode="&quot;R$&quot;#,##0.00_);\(&quot;R$&quot;#,##0.00\)"/>
    <numFmt numFmtId="166" formatCode="_-&quot;R$&quot;\ * #,##0.0000_-;\-&quot;R$&quot;\ * #,##0.0000_-;_-&quot;R$&quot;\ * &quot;-&quot;??_-;_-@_-"/>
    <numFmt numFmtId="167" formatCode="0.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11"/>
      <color indexed="8"/>
      <name val="Arial Black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9"/>
      <color indexed="8"/>
      <name val="Arial"/>
      <family val="2"/>
    </font>
    <font>
      <sz val="8"/>
      <name val="Times New Roman"/>
      <family val="1"/>
    </font>
    <font>
      <sz val="12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8"/>
      <name val="Courier New"/>
      <family val="3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7" fillId="0" borderId="0" xfId="0" applyFont="1"/>
    <xf numFmtId="0" fontId="0" fillId="0" borderId="0" xfId="0" applyAlignment="1">
      <alignment wrapText="1"/>
    </xf>
    <xf numFmtId="0" fontId="10" fillId="0" borderId="0" xfId="0" applyFont="1"/>
    <xf numFmtId="0" fontId="3" fillId="0" borderId="0" xfId="0" applyFont="1" applyAlignment="1">
      <alignment horizontal="right"/>
    </xf>
    <xf numFmtId="49" fontId="6" fillId="0" borderId="0" xfId="0" applyNumberFormat="1" applyFont="1" applyAlignment="1">
      <alignment horizontal="left"/>
    </xf>
    <xf numFmtId="10" fontId="3" fillId="0" borderId="0" xfId="0" applyNumberFormat="1" applyFont="1" applyAlignment="1">
      <alignment horizontal="center"/>
    </xf>
    <xf numFmtId="44" fontId="0" fillId="0" borderId="4" xfId="1" applyFont="1" applyFill="1" applyBorder="1" applyAlignment="1">
      <alignment horizontal="center" vertical="center"/>
    </xf>
    <xf numFmtId="0" fontId="0" fillId="0" borderId="4" xfId="0" applyBorder="1" applyAlignment="1">
      <alignment wrapText="1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7" fillId="0" borderId="0" xfId="0" applyFont="1" applyAlignment="1" applyProtection="1">
      <alignment horizontal="left" wrapText="1"/>
      <protection locked="0"/>
    </xf>
    <xf numFmtId="0" fontId="7" fillId="0" borderId="11" xfId="0" applyFont="1" applyBorder="1" applyAlignment="1" applyProtection="1">
      <alignment horizontal="left" wrapText="1"/>
      <protection locked="0"/>
    </xf>
    <xf numFmtId="0" fontId="7" fillId="0" borderId="11" xfId="0" applyFont="1" applyBorder="1" applyAlignment="1">
      <alignment wrapText="1"/>
    </xf>
    <xf numFmtId="0" fontId="7" fillId="0" borderId="10" xfId="0" applyFont="1" applyBorder="1"/>
    <xf numFmtId="44" fontId="7" fillId="0" borderId="11" xfId="1" applyFont="1" applyFill="1" applyBorder="1" applyAlignment="1">
      <alignment horizontal="left"/>
    </xf>
    <xf numFmtId="0" fontId="7" fillId="0" borderId="11" xfId="0" applyFont="1" applyBorder="1"/>
    <xf numFmtId="0" fontId="7" fillId="0" borderId="12" xfId="0" applyFont="1" applyBorder="1"/>
    <xf numFmtId="0" fontId="7" fillId="0" borderId="8" xfId="0" applyFont="1" applyBorder="1"/>
    <xf numFmtId="44" fontId="7" fillId="0" borderId="0" xfId="1" applyFont="1" applyFill="1" applyBorder="1" applyAlignment="1">
      <alignment horizontal="left"/>
    </xf>
    <xf numFmtId="0" fontId="7" fillId="0" borderId="9" xfId="0" applyFont="1" applyBorder="1"/>
    <xf numFmtId="164" fontId="7" fillId="0" borderId="8" xfId="0" applyNumberFormat="1" applyFont="1" applyBorder="1" applyAlignment="1" applyProtection="1">
      <alignment horizontal="left"/>
      <protection locked="0"/>
    </xf>
    <xf numFmtId="0" fontId="11" fillId="0" borderId="0" xfId="0" applyFont="1" applyAlignment="1">
      <alignment horizontal="left" wrapText="1"/>
    </xf>
    <xf numFmtId="164" fontId="7" fillId="0" borderId="10" xfId="0" applyNumberFormat="1" applyFont="1" applyBorder="1" applyAlignment="1" applyProtection="1">
      <alignment horizontal="left"/>
      <protection locked="0"/>
    </xf>
    <xf numFmtId="0" fontId="11" fillId="0" borderId="11" xfId="0" applyFont="1" applyBorder="1" applyAlignment="1">
      <alignment horizontal="left" wrapText="1"/>
    </xf>
    <xf numFmtId="0" fontId="7" fillId="0" borderId="12" xfId="0" applyFont="1" applyBorder="1" applyAlignment="1" applyProtection="1">
      <alignment horizontal="left"/>
      <protection locked="0"/>
    </xf>
    <xf numFmtId="0" fontId="5" fillId="0" borderId="11" xfId="0" applyFont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10" xfId="0" applyFont="1" applyBorder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1" fontId="7" fillId="0" borderId="0" xfId="0" applyNumberFormat="1" applyFont="1" applyAlignment="1">
      <alignment horizontal="left" wrapText="1"/>
    </xf>
    <xf numFmtId="10" fontId="3" fillId="0" borderId="0" xfId="0" applyNumberFormat="1" applyFont="1" applyAlignment="1">
      <alignment horizontal="left"/>
    </xf>
    <xf numFmtId="0" fontId="0" fillId="0" borderId="4" xfId="0" applyBorder="1" applyAlignment="1">
      <alignment horizontal="center" vertical="center"/>
    </xf>
    <xf numFmtId="14" fontId="6" fillId="0" borderId="0" xfId="0" applyNumberFormat="1" applyFont="1" applyAlignment="1">
      <alignment horizontal="left"/>
    </xf>
    <xf numFmtId="2" fontId="14" fillId="0" borderId="13" xfId="2" applyNumberFormat="1" applyFont="1" applyBorder="1" applyAlignment="1">
      <alignment horizontal="right"/>
    </xf>
    <xf numFmtId="0" fontId="0" fillId="0" borderId="13" xfId="0" applyBorder="1"/>
    <xf numFmtId="17" fontId="0" fillId="0" borderId="13" xfId="0" applyNumberFormat="1" applyBorder="1"/>
    <xf numFmtId="0" fontId="2" fillId="0" borderId="13" xfId="0" applyFont="1" applyBorder="1"/>
    <xf numFmtId="167" fontId="2" fillId="0" borderId="13" xfId="0" applyNumberFormat="1" applyFont="1" applyBorder="1"/>
    <xf numFmtId="10" fontId="0" fillId="0" borderId="13" xfId="3" applyNumberFormat="1" applyFont="1" applyBorder="1"/>
    <xf numFmtId="0" fontId="7" fillId="0" borderId="5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3" fillId="0" borderId="5" xfId="0" applyFont="1" applyBorder="1" applyAlignment="1">
      <alignment horizontal="center" wrapText="1"/>
    </xf>
    <xf numFmtId="0" fontId="10" fillId="0" borderId="6" xfId="0" applyFont="1" applyBorder="1"/>
    <xf numFmtId="0" fontId="10" fillId="0" borderId="8" xfId="0" applyFont="1" applyBorder="1"/>
    <xf numFmtId="0" fontId="10" fillId="0" borderId="9" xfId="0" applyFont="1" applyBorder="1"/>
    <xf numFmtId="0" fontId="10" fillId="0" borderId="10" xfId="0" applyFont="1" applyBorder="1"/>
    <xf numFmtId="0" fontId="10" fillId="0" borderId="12" xfId="0" applyFont="1" applyBorder="1"/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center"/>
      <protection locked="0"/>
    </xf>
    <xf numFmtId="0" fontId="8" fillId="0" borderId="3" xfId="0" applyFont="1" applyBorder="1" applyAlignment="1" applyProtection="1">
      <alignment horizontal="center"/>
      <protection locked="0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66" fontId="12" fillId="0" borderId="1" xfId="1" applyNumberFormat="1" applyFont="1" applyFill="1" applyBorder="1" applyAlignment="1">
      <alignment horizontal="center" vertical="center"/>
    </xf>
    <xf numFmtId="166" fontId="12" fillId="0" borderId="2" xfId="1" applyNumberFormat="1" applyFont="1" applyFill="1" applyBorder="1" applyAlignment="1">
      <alignment horizontal="center" vertical="center"/>
    </xf>
    <xf numFmtId="166" fontId="12" fillId="0" borderId="3" xfId="1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65" fontId="9" fillId="0" borderId="1" xfId="1" applyNumberFormat="1" applyFont="1" applyFill="1" applyBorder="1" applyAlignment="1">
      <alignment horizontal="center"/>
    </xf>
    <xf numFmtId="165" fontId="9" fillId="0" borderId="2" xfId="1" applyNumberFormat="1" applyFont="1" applyFill="1" applyBorder="1" applyAlignment="1">
      <alignment horizontal="center"/>
    </xf>
    <xf numFmtId="165" fontId="9" fillId="0" borderId="3" xfId="1" applyNumberFormat="1" applyFont="1" applyFill="1" applyBorder="1" applyAlignment="1">
      <alignment horizontal="center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4">
    <cellStyle name="Moeda" xfId="1" builtinId="4"/>
    <cellStyle name="Normal" xfId="0" builtinId="0"/>
    <cellStyle name="Normal_ipca_201707SerieHist" xfId="2" xr:uid="{4A9FAB84-8B02-4B06-B595-E2A1CAB22F7C}"/>
    <cellStyle name="Porcentagem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0</xdr:row>
      <xdr:rowOff>114300</xdr:rowOff>
    </xdr:from>
    <xdr:to>
      <xdr:col>5</xdr:col>
      <xdr:colOff>1095375</xdr:colOff>
      <xdr:row>0</xdr:row>
      <xdr:rowOff>866775</xdr:rowOff>
    </xdr:to>
    <xdr:pic>
      <xdr:nvPicPr>
        <xdr:cNvPr id="2" name="Picture 4" descr="brasao-bahia2">
          <a:extLst>
            <a:ext uri="{FF2B5EF4-FFF2-40B4-BE49-F238E27FC236}">
              <a16:creationId xmlns:a16="http://schemas.microsoft.com/office/drawing/2014/main" id="{83595A36-C7CB-42D8-996B-7A6C5E646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53275" y="114300"/>
          <a:ext cx="9334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345701</xdr:colOff>
      <xdr:row>0</xdr:row>
      <xdr:rowOff>0</xdr:rowOff>
    </xdr:from>
    <xdr:to>
      <xdr:col>3</xdr:col>
      <xdr:colOff>755276</xdr:colOff>
      <xdr:row>1</xdr:row>
      <xdr:rowOff>76200</xdr:rowOff>
    </xdr:to>
    <xdr:pic>
      <xdr:nvPicPr>
        <xdr:cNvPr id="3" name="Picture 5" descr="topo color _timbrado_seinfra">
          <a:extLst>
            <a:ext uri="{FF2B5EF4-FFF2-40B4-BE49-F238E27FC236}">
              <a16:creationId xmlns:a16="http://schemas.microsoft.com/office/drawing/2014/main" id="{115F0960-1291-492D-9E87-F8479C8FC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-781" r="46902"/>
        <a:stretch>
          <a:fillRect/>
        </a:stretch>
      </xdr:blipFill>
      <xdr:spPr bwMode="auto">
        <a:xfrm>
          <a:off x="345701" y="0"/>
          <a:ext cx="48577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0</xdr:row>
      <xdr:rowOff>114300</xdr:rowOff>
    </xdr:from>
    <xdr:to>
      <xdr:col>5</xdr:col>
      <xdr:colOff>1095375</xdr:colOff>
      <xdr:row>0</xdr:row>
      <xdr:rowOff>866775</xdr:rowOff>
    </xdr:to>
    <xdr:pic>
      <xdr:nvPicPr>
        <xdr:cNvPr id="2" name="Picture 4" descr="brasao-bahia2">
          <a:extLst>
            <a:ext uri="{FF2B5EF4-FFF2-40B4-BE49-F238E27FC236}">
              <a16:creationId xmlns:a16="http://schemas.microsoft.com/office/drawing/2014/main" id="{342BC559-CB43-484B-9987-95F8F4B57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153275" y="114300"/>
          <a:ext cx="9334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345701</xdr:colOff>
      <xdr:row>0</xdr:row>
      <xdr:rowOff>0</xdr:rowOff>
    </xdr:from>
    <xdr:to>
      <xdr:col>3</xdr:col>
      <xdr:colOff>755276</xdr:colOff>
      <xdr:row>1</xdr:row>
      <xdr:rowOff>76200</xdr:rowOff>
    </xdr:to>
    <xdr:pic>
      <xdr:nvPicPr>
        <xdr:cNvPr id="3" name="Picture 5" descr="topo color _timbrado_seinfra">
          <a:extLst>
            <a:ext uri="{FF2B5EF4-FFF2-40B4-BE49-F238E27FC236}">
              <a16:creationId xmlns:a16="http://schemas.microsoft.com/office/drawing/2014/main" id="{D55D9AA9-CF87-4EA1-82EC-6C8D42ED3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-781" r="46902"/>
        <a:stretch>
          <a:fillRect/>
        </a:stretch>
      </xdr:blipFill>
      <xdr:spPr bwMode="auto">
        <a:xfrm>
          <a:off x="345701" y="0"/>
          <a:ext cx="48577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0</xdr:row>
      <xdr:rowOff>114300</xdr:rowOff>
    </xdr:from>
    <xdr:to>
      <xdr:col>5</xdr:col>
      <xdr:colOff>1095375</xdr:colOff>
      <xdr:row>0</xdr:row>
      <xdr:rowOff>866775</xdr:rowOff>
    </xdr:to>
    <xdr:pic>
      <xdr:nvPicPr>
        <xdr:cNvPr id="2" name="Picture 4" descr="brasao-bahia2">
          <a:extLst>
            <a:ext uri="{FF2B5EF4-FFF2-40B4-BE49-F238E27FC236}">
              <a16:creationId xmlns:a16="http://schemas.microsoft.com/office/drawing/2014/main" id="{7B0F4BC2-4339-4F21-84AC-08C4B41D4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38975" y="114300"/>
          <a:ext cx="9334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345701</xdr:colOff>
      <xdr:row>0</xdr:row>
      <xdr:rowOff>0</xdr:rowOff>
    </xdr:from>
    <xdr:to>
      <xdr:col>3</xdr:col>
      <xdr:colOff>755276</xdr:colOff>
      <xdr:row>1</xdr:row>
      <xdr:rowOff>76200</xdr:rowOff>
    </xdr:to>
    <xdr:pic>
      <xdr:nvPicPr>
        <xdr:cNvPr id="3" name="Picture 5" descr="topo color _timbrado_seinfra">
          <a:extLst>
            <a:ext uri="{FF2B5EF4-FFF2-40B4-BE49-F238E27FC236}">
              <a16:creationId xmlns:a16="http://schemas.microsoft.com/office/drawing/2014/main" id="{50BF534D-8B8A-4615-9612-AE0653CB6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-781" r="46902"/>
        <a:stretch>
          <a:fillRect/>
        </a:stretch>
      </xdr:blipFill>
      <xdr:spPr bwMode="auto">
        <a:xfrm>
          <a:off x="345701" y="0"/>
          <a:ext cx="4858310" cy="1398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0</xdr:row>
      <xdr:rowOff>114300</xdr:rowOff>
    </xdr:from>
    <xdr:to>
      <xdr:col>5</xdr:col>
      <xdr:colOff>1095375</xdr:colOff>
      <xdr:row>0</xdr:row>
      <xdr:rowOff>866775</xdr:rowOff>
    </xdr:to>
    <xdr:pic>
      <xdr:nvPicPr>
        <xdr:cNvPr id="2" name="Picture 4" descr="brasao-bahia2">
          <a:extLst>
            <a:ext uri="{FF2B5EF4-FFF2-40B4-BE49-F238E27FC236}">
              <a16:creationId xmlns:a16="http://schemas.microsoft.com/office/drawing/2014/main" id="{B12E65E8-89ED-4D2A-A195-F33604965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38975" y="114300"/>
          <a:ext cx="9334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3</xdr:col>
      <xdr:colOff>419100</xdr:colOff>
      <xdr:row>1</xdr:row>
      <xdr:rowOff>76200</xdr:rowOff>
    </xdr:to>
    <xdr:pic>
      <xdr:nvPicPr>
        <xdr:cNvPr id="3" name="Picture 5" descr="topo color _timbrado_seinfra">
          <a:extLst>
            <a:ext uri="{FF2B5EF4-FFF2-40B4-BE49-F238E27FC236}">
              <a16:creationId xmlns:a16="http://schemas.microsoft.com/office/drawing/2014/main" id="{B41F0E15-87A0-4888-AEDA-522130B2E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-781" r="46902"/>
        <a:stretch>
          <a:fillRect/>
        </a:stretch>
      </xdr:blipFill>
      <xdr:spPr bwMode="auto">
        <a:xfrm>
          <a:off x="9525" y="0"/>
          <a:ext cx="47434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161925</xdr:colOff>
      <xdr:row>0</xdr:row>
      <xdr:rowOff>114300</xdr:rowOff>
    </xdr:from>
    <xdr:to>
      <xdr:col>5</xdr:col>
      <xdr:colOff>1095375</xdr:colOff>
      <xdr:row>0</xdr:row>
      <xdr:rowOff>866775</xdr:rowOff>
    </xdr:to>
    <xdr:pic>
      <xdr:nvPicPr>
        <xdr:cNvPr id="2" name="Picture 4" descr="brasao-bahia2">
          <a:extLst>
            <a:ext uri="{FF2B5EF4-FFF2-40B4-BE49-F238E27FC236}">
              <a16:creationId xmlns:a16="http://schemas.microsoft.com/office/drawing/2014/main" id="{8B3AD3CB-2198-4996-B6F2-482B15FD6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38975" y="114300"/>
          <a:ext cx="933450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9525</xdr:colOff>
      <xdr:row>0</xdr:row>
      <xdr:rowOff>0</xdr:rowOff>
    </xdr:from>
    <xdr:to>
      <xdr:col>3</xdr:col>
      <xdr:colOff>419100</xdr:colOff>
      <xdr:row>1</xdr:row>
      <xdr:rowOff>76200</xdr:rowOff>
    </xdr:to>
    <xdr:pic>
      <xdr:nvPicPr>
        <xdr:cNvPr id="3" name="Picture 5" descr="topo color _timbrado_seinfra">
          <a:extLst>
            <a:ext uri="{FF2B5EF4-FFF2-40B4-BE49-F238E27FC236}">
              <a16:creationId xmlns:a16="http://schemas.microsoft.com/office/drawing/2014/main" id="{B2A502DA-3CD4-4B58-A548-40A83DFB4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-781" r="46902"/>
        <a:stretch>
          <a:fillRect/>
        </a:stretch>
      </xdr:blipFill>
      <xdr:spPr bwMode="auto">
        <a:xfrm>
          <a:off x="9525" y="0"/>
          <a:ext cx="4743450" cy="140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5:J10"/>
  <sheetViews>
    <sheetView workbookViewId="0">
      <selection activeCell="E23" sqref="E23"/>
    </sheetView>
  </sheetViews>
  <sheetFormatPr defaultRowHeight="15" x14ac:dyDescent="0.25"/>
  <cols>
    <col min="3" max="3" width="19.42578125" bestFit="1" customWidth="1"/>
    <col min="4" max="4" width="10.140625" bestFit="1" customWidth="1"/>
  </cols>
  <sheetData>
    <row r="5" spans="3:10" x14ac:dyDescent="0.25">
      <c r="C5" s="40"/>
      <c r="D5" s="41">
        <v>44348</v>
      </c>
      <c r="E5" s="41">
        <v>44713</v>
      </c>
      <c r="F5" s="41">
        <v>45078</v>
      </c>
      <c r="G5" s="41">
        <v>45444</v>
      </c>
      <c r="H5" s="41">
        <v>45809</v>
      </c>
    </row>
    <row r="6" spans="3:10" x14ac:dyDescent="0.25">
      <c r="C6" s="40" t="s">
        <v>4</v>
      </c>
      <c r="D6" s="39">
        <v>5769.98</v>
      </c>
      <c r="E6" s="39">
        <v>6455.85</v>
      </c>
      <c r="F6" s="39">
        <v>6659.95</v>
      </c>
      <c r="G6" s="39">
        <v>6941.51</v>
      </c>
      <c r="H6" s="39">
        <v>7312.97</v>
      </c>
    </row>
    <row r="7" spans="3:10" x14ac:dyDescent="0.25">
      <c r="C7" s="42" t="s">
        <v>42</v>
      </c>
      <c r="D7" s="40"/>
      <c r="E7" s="43">
        <f>(E6/D6)</f>
        <v>1.1188686962519803</v>
      </c>
      <c r="F7" s="43">
        <f>(F6/$D$6)</f>
        <v>1.1542414358455315</v>
      </c>
      <c r="G7" s="43">
        <f>(G6/$D$6)</f>
        <v>1.2030388320236813</v>
      </c>
      <c r="H7" s="43">
        <f>(H6/$D$6)</f>
        <v>1.2674168714622929</v>
      </c>
    </row>
    <row r="8" spans="3:10" x14ac:dyDescent="0.25">
      <c r="C8" s="40" t="s">
        <v>43</v>
      </c>
      <c r="D8" s="40"/>
      <c r="E8" s="40">
        <f>E6/D6</f>
        <v>1.1188686962519803</v>
      </c>
      <c r="F8" s="40">
        <f>F6/E6</f>
        <v>1.031614737021461</v>
      </c>
      <c r="G8" s="40">
        <f>G6/F6</f>
        <v>1.0422765936681206</v>
      </c>
      <c r="H8" s="40">
        <f>H6/G6</f>
        <v>1.0535128523909063</v>
      </c>
      <c r="J8">
        <v>1.15424143584553</v>
      </c>
    </row>
    <row r="9" spans="3:10" x14ac:dyDescent="0.25">
      <c r="C9" s="40" t="s">
        <v>44</v>
      </c>
      <c r="D9" s="40"/>
      <c r="E9" s="44">
        <f t="shared" ref="E9:H10" si="0">E7-1</f>
        <v>0.11886869625198027</v>
      </c>
      <c r="F9" s="44">
        <f t="shared" si="0"/>
        <v>0.15424143584553152</v>
      </c>
      <c r="G9" s="44">
        <f t="shared" si="0"/>
        <v>0.20303883202368134</v>
      </c>
      <c r="H9" s="44">
        <f>H7-1</f>
        <v>0.26741687146229287</v>
      </c>
      <c r="J9">
        <v>1.0316147370214599</v>
      </c>
    </row>
    <row r="10" spans="3:10" x14ac:dyDescent="0.25">
      <c r="C10" s="40" t="s">
        <v>45</v>
      </c>
      <c r="D10" s="40"/>
      <c r="E10" s="44">
        <f t="shared" si="0"/>
        <v>0.11886869625198027</v>
      </c>
      <c r="F10" s="44">
        <f t="shared" si="0"/>
        <v>3.1614737021461004E-2</v>
      </c>
      <c r="G10" s="44">
        <f t="shared" si="0"/>
        <v>4.2276593668120643E-2</v>
      </c>
      <c r="H10" s="44">
        <f>H8-1</f>
        <v>5.3512852390906307E-2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DCE1C-C19A-4490-8E00-B2E95329E220}">
  <dimension ref="A1:I55"/>
  <sheetViews>
    <sheetView showGridLines="0" tabSelected="1" zoomScale="85" zoomScaleNormal="85" workbookViewId="0">
      <selection activeCell="J7" sqref="J7"/>
    </sheetView>
  </sheetViews>
  <sheetFormatPr defaultRowHeight="15" x14ac:dyDescent="0.25"/>
  <cols>
    <col min="1" max="1" width="22" style="4" customWidth="1"/>
    <col min="2" max="2" width="24" style="4" customWidth="1"/>
    <col min="3" max="3" width="20.7109375" style="4" bestFit="1" customWidth="1"/>
    <col min="4" max="4" width="20.28515625" style="4" customWidth="1"/>
    <col min="5" max="8" width="17.85546875" style="4" customWidth="1"/>
  </cols>
  <sheetData>
    <row r="1" spans="1:8" ht="104.25" customHeight="1" thickBot="1" x14ac:dyDescent="0.3">
      <c r="A1" s="84"/>
      <c r="B1" s="84"/>
      <c r="C1" s="84"/>
      <c r="D1" s="84"/>
      <c r="E1" s="84"/>
      <c r="F1" s="84"/>
      <c r="G1" s="2"/>
      <c r="H1" s="2"/>
    </row>
    <row r="2" spans="1:8" ht="19.5" thickBot="1" x14ac:dyDescent="0.3">
      <c r="A2" s="85" t="s">
        <v>41</v>
      </c>
      <c r="B2" s="86"/>
      <c r="C2" s="86"/>
      <c r="D2" s="86"/>
      <c r="E2" s="86"/>
      <c r="F2" s="87"/>
      <c r="G2"/>
      <c r="H2"/>
    </row>
    <row r="3" spans="1:8" ht="18.75" x14ac:dyDescent="0.25">
      <c r="A3" s="7" t="s">
        <v>39</v>
      </c>
      <c r="B3" s="38"/>
      <c r="C3" s="1"/>
      <c r="D3" s="1"/>
      <c r="E3" s="1"/>
      <c r="F3" s="1"/>
      <c r="G3" s="1"/>
      <c r="H3" s="1"/>
    </row>
    <row r="4" spans="1:8" x14ac:dyDescent="0.25">
      <c r="A4" s="7" t="s">
        <v>0</v>
      </c>
      <c r="B4" s="38"/>
      <c r="C4" s="8"/>
      <c r="D4" s="2"/>
      <c r="E4" s="3"/>
      <c r="F4" s="3"/>
      <c r="G4" s="3"/>
      <c r="H4" s="2"/>
    </row>
    <row r="5" spans="1:8" ht="16.5" customHeight="1" x14ac:dyDescent="0.25">
      <c r="A5" s="7" t="s">
        <v>1</v>
      </c>
      <c r="B5" s="35" t="s">
        <v>52</v>
      </c>
      <c r="C5" s="2"/>
      <c r="E5" s="2"/>
      <c r="F5" s="2"/>
      <c r="G5" s="2"/>
      <c r="H5" s="2"/>
    </row>
    <row r="6" spans="1:8" ht="16.5" customHeight="1" x14ac:dyDescent="0.25">
      <c r="A6" s="7" t="s">
        <v>47</v>
      </c>
      <c r="B6" s="36">
        <f>Cálculos!H9</f>
        <v>0.26741687146229287</v>
      </c>
    </row>
    <row r="7" spans="1:8" ht="16.5" customHeight="1" x14ac:dyDescent="0.25">
      <c r="A7" s="7" t="s">
        <v>46</v>
      </c>
      <c r="B7" s="36">
        <f>Cálculos!H10</f>
        <v>5.3512852390906307E-2</v>
      </c>
    </row>
    <row r="8" spans="1:8" ht="15.75" thickBot="1" x14ac:dyDescent="0.3">
      <c r="A8" s="7"/>
      <c r="B8" s="9"/>
    </row>
    <row r="9" spans="1:8" ht="15.75" thickBot="1" x14ac:dyDescent="0.3">
      <c r="A9" s="71" t="s">
        <v>5</v>
      </c>
      <c r="B9" s="73"/>
      <c r="C9" s="71" t="s">
        <v>6</v>
      </c>
      <c r="D9" s="72"/>
      <c r="E9" s="72"/>
      <c r="F9" s="73"/>
      <c r="G9"/>
      <c r="H9"/>
    </row>
    <row r="10" spans="1:8" ht="15.75" thickBot="1" x14ac:dyDescent="0.3">
      <c r="A10" s="80" t="s">
        <v>7</v>
      </c>
      <c r="B10" s="80"/>
      <c r="C10" s="80" t="s">
        <v>12</v>
      </c>
      <c r="D10" s="79"/>
      <c r="E10" s="79"/>
      <c r="F10" s="79"/>
      <c r="G10"/>
      <c r="H10"/>
    </row>
    <row r="11" spans="1:8" ht="15.75" thickBot="1" x14ac:dyDescent="0.3">
      <c r="A11" s="37" t="s">
        <v>10</v>
      </c>
      <c r="B11" s="37" t="s">
        <v>8</v>
      </c>
      <c r="C11" s="79" t="s">
        <v>10</v>
      </c>
      <c r="D11" s="79"/>
      <c r="E11" s="79" t="s">
        <v>8</v>
      </c>
      <c r="F11" s="79"/>
      <c r="G11"/>
      <c r="H11"/>
    </row>
    <row r="12" spans="1:8" ht="15.75" thickBot="1" x14ac:dyDescent="0.3">
      <c r="A12" s="10">
        <f>'Tarifa inicial (2021)'!A11*('Tarifa 2025'!$B$6+1)</f>
        <v>45.641656751821849</v>
      </c>
      <c r="B12" s="10">
        <f>'Tarifa inicial (2021)'!B11*('Tarifa 2025'!$B$6+1)</f>
        <v>80.803393597085304</v>
      </c>
      <c r="C12" s="10" t="s">
        <v>13</v>
      </c>
      <c r="D12" s="10" t="s">
        <v>18</v>
      </c>
      <c r="E12" s="10" t="s">
        <v>13</v>
      </c>
      <c r="F12" s="10" t="s">
        <v>18</v>
      </c>
      <c r="G12"/>
      <c r="H12"/>
    </row>
    <row r="13" spans="1:8" ht="15.75" thickBot="1" x14ac:dyDescent="0.3">
      <c r="A13" s="80" t="s">
        <v>9</v>
      </c>
      <c r="B13" s="80"/>
      <c r="C13" s="10">
        <f>'Tarifa inicial (2021)'!C12*('Tarifa 2025'!$B$6+1)</f>
        <v>233.91531535167792</v>
      </c>
      <c r="D13" s="10">
        <f>'Tarifa inicial (2021)'!D12*('Tarifa 2025'!$B$6+1)</f>
        <v>74.103834771026399</v>
      </c>
      <c r="E13" s="10">
        <f>'Tarifa inicial (2021)'!E12*('Tarifa 2025'!$B$6+1)</f>
        <v>335.70774073933563</v>
      </c>
      <c r="F13" s="10">
        <f>'Tarifa inicial (2021)'!F12*('Tarifa 2025'!$B$6+1)</f>
        <v>157.63667826020978</v>
      </c>
      <c r="G13"/>
      <c r="H13"/>
    </row>
    <row r="14" spans="1:8" ht="15.75" thickBot="1" x14ac:dyDescent="0.3">
      <c r="A14" s="37" t="s">
        <v>10</v>
      </c>
      <c r="B14" s="37" t="s">
        <v>8</v>
      </c>
      <c r="C14" s="81" t="s">
        <v>14</v>
      </c>
      <c r="D14" s="82"/>
      <c r="E14" s="82"/>
      <c r="F14" s="83"/>
      <c r="G14"/>
      <c r="H14"/>
    </row>
    <row r="15" spans="1:8" ht="30.75" thickBot="1" x14ac:dyDescent="0.3">
      <c r="A15" s="10">
        <f>'Tarifa inicial (2021)'!A14*('Tarifa 2025'!$B$6+1)</f>
        <v>13.953765223774125</v>
      </c>
      <c r="B15" s="10">
        <f>'Tarifa inicial (2021)'!B14*('Tarifa 2025'!$B$6+1)</f>
        <v>13.953765223774125</v>
      </c>
      <c r="C15" s="10" t="s">
        <v>16</v>
      </c>
      <c r="D15" s="11" t="s">
        <v>17</v>
      </c>
      <c r="E15" s="10" t="s">
        <v>16</v>
      </c>
      <c r="F15" s="11" t="s">
        <v>17</v>
      </c>
      <c r="G15"/>
      <c r="H15"/>
    </row>
    <row r="16" spans="1:8" ht="15.75" thickBot="1" x14ac:dyDescent="0.3">
      <c r="A16" s="80" t="s">
        <v>11</v>
      </c>
      <c r="B16" s="80"/>
      <c r="C16" s="10">
        <f>'Tarifa inicial (2021)'!C15*('Tarifa 2025'!$B$6+1)</f>
        <v>38.679370128662583</v>
      </c>
      <c r="D16" s="10">
        <f>'Tarifa inicial (2021)'!D15*('Tarifa 2025'!$B$6+1)</f>
        <v>3.561421249582517</v>
      </c>
      <c r="E16" s="10">
        <f>'Tarifa inicial (2021)'!E15*('Tarifa 2025'!$B$6+1)</f>
        <v>36.373203909670629</v>
      </c>
      <c r="F16" s="10">
        <f>'Tarifa inicial (2021)'!F15*('Tarifa 2025'!$B$6+1)</f>
        <v>9.0933009774176572</v>
      </c>
      <c r="G16"/>
      <c r="H16"/>
    </row>
    <row r="17" spans="1:8" ht="15.75" thickBot="1" x14ac:dyDescent="0.3">
      <c r="A17" s="37" t="s">
        <v>10</v>
      </c>
      <c r="B17" s="37" t="s">
        <v>8</v>
      </c>
      <c r="C17" s="81" t="s">
        <v>15</v>
      </c>
      <c r="D17" s="82"/>
      <c r="E17" s="82"/>
      <c r="F17" s="83"/>
      <c r="G17"/>
      <c r="H17"/>
    </row>
    <row r="18" spans="1:8" ht="30.75" thickBot="1" x14ac:dyDescent="0.3">
      <c r="A18" s="10">
        <f>'Tarifa inicial (2021)'!A17*('Tarifa 2025'!$B$6+1)</f>
        <v>14.289472964513459</v>
      </c>
      <c r="B18" s="10">
        <f>'Tarifa inicial (2021)'!B17*('Tarifa 2025'!$B$6+1)</f>
        <v>38.110126568278488</v>
      </c>
      <c r="C18" s="10" t="s">
        <v>19</v>
      </c>
      <c r="D18" s="11" t="s">
        <v>20</v>
      </c>
      <c r="E18" s="10" t="s">
        <v>19</v>
      </c>
      <c r="F18" s="11" t="s">
        <v>20</v>
      </c>
      <c r="G18"/>
      <c r="H18"/>
    </row>
    <row r="19" spans="1:8" ht="15.75" thickBot="1" x14ac:dyDescent="0.3">
      <c r="A19" s="77" t="s">
        <v>14</v>
      </c>
      <c r="B19" s="78"/>
      <c r="C19" s="10">
        <f>'Tarifa inicial (2021)'!C18*('Tarifa 2025'!$B$6+1)</f>
        <v>2.5542980273645099</v>
      </c>
      <c r="D19" s="10">
        <f>'Tarifa inicial (2021)'!D18*('Tarifa 2025'!$B$6+1)</f>
        <v>0.71520344766206279</v>
      </c>
      <c r="E19" s="10">
        <f>'Tarifa inicial (2021)'!E18*('Tarifa 2025'!$B$6+1)</f>
        <v>2.3353581964475523</v>
      </c>
      <c r="F19" s="10">
        <f>'Tarifa inicial (2021)'!F18*('Tarifa 2025'!$B$6+1)</f>
        <v>1.8244985909746503</v>
      </c>
      <c r="G19"/>
      <c r="H19"/>
    </row>
    <row r="20" spans="1:8" ht="15.75" thickBot="1" x14ac:dyDescent="0.3">
      <c r="A20" s="37" t="s">
        <v>10</v>
      </c>
      <c r="B20" s="37" t="s">
        <v>8</v>
      </c>
      <c r="C20" s="12"/>
      <c r="D20" s="13"/>
      <c r="E20" s="13"/>
      <c r="F20" s="13"/>
      <c r="G20"/>
      <c r="H20"/>
    </row>
    <row r="21" spans="1:8" ht="15.75" thickBot="1" x14ac:dyDescent="0.3">
      <c r="A21" s="10">
        <f>'Tarifa inicial (2021)'!A20*('Tarifa 2025'!$B$6+1)</f>
        <v>2.818339463450362</v>
      </c>
      <c r="B21" s="10">
        <f>'Tarifa inicial (2021)'!B20*('Tarifa 2025'!$B$6+1)</f>
        <v>7.5919575768764362</v>
      </c>
      <c r="C21" s="14"/>
      <c r="D21"/>
      <c r="E21"/>
      <c r="F21"/>
      <c r="G21"/>
      <c r="H21"/>
    </row>
    <row r="22" spans="1:8" ht="15.75" thickBot="1" x14ac:dyDescent="0.3">
      <c r="A22" s="77" t="s">
        <v>15</v>
      </c>
      <c r="B22" s="78"/>
      <c r="C22" s="14"/>
      <c r="D22"/>
      <c r="E22"/>
      <c r="F22"/>
      <c r="G22"/>
      <c r="H22"/>
    </row>
    <row r="23" spans="1:8" ht="15.75" thickBot="1" x14ac:dyDescent="0.3">
      <c r="A23" s="10">
        <f>'Tarifa inicial (2021)'!A22*('Tarifa 2025'!$B$6+1)</f>
        <v>0.6038360536689702</v>
      </c>
      <c r="B23" s="10">
        <f>'Tarifa inicial (2021)'!B22*('Tarifa 2025'!$B$6+1)</f>
        <v>1.5530132006376225</v>
      </c>
      <c r="C23" s="14"/>
      <c r="D23"/>
      <c r="E23"/>
      <c r="F23"/>
      <c r="G23"/>
      <c r="H23"/>
    </row>
    <row r="24" spans="1:8" x14ac:dyDescent="0.25">
      <c r="A24" s="31"/>
      <c r="B24" s="33"/>
      <c r="C24" s="15"/>
      <c r="D24" s="15"/>
      <c r="E24" s="15"/>
      <c r="F24" s="34"/>
      <c r="G24"/>
      <c r="H24"/>
    </row>
    <row r="25" spans="1:8" ht="15.75" thickBot="1" x14ac:dyDescent="0.3">
      <c r="A25" s="32"/>
      <c r="B25" s="16"/>
      <c r="C25" s="30"/>
      <c r="D25" s="16"/>
      <c r="E25" s="17"/>
      <c r="F25" s="17"/>
      <c r="G25"/>
      <c r="H25"/>
    </row>
    <row r="26" spans="1:8" ht="15.75" thickBot="1" x14ac:dyDescent="0.3">
      <c r="A26" s="71" t="s">
        <v>21</v>
      </c>
      <c r="B26" s="72"/>
      <c r="C26" s="72"/>
      <c r="D26" s="72"/>
      <c r="E26" s="72"/>
      <c r="F26" s="73"/>
      <c r="G26"/>
      <c r="H26"/>
    </row>
    <row r="27" spans="1:8" ht="29.25" customHeight="1" thickBot="1" x14ac:dyDescent="0.3">
      <c r="A27" s="62" t="s">
        <v>50</v>
      </c>
      <c r="B27" s="63"/>
      <c r="C27" s="64"/>
      <c r="D27" s="65">
        <f>'Tarifa inicial (2021)'!D26*('Tarifa 2025'!$B$6+1)</f>
        <v>8.5970373606725506E-2</v>
      </c>
      <c r="E27" s="66"/>
      <c r="F27" s="67"/>
      <c r="G27"/>
      <c r="H27"/>
    </row>
    <row r="28" spans="1:8" ht="15.75" thickBot="1" x14ac:dyDescent="0.3">
      <c r="A28" s="71" t="s">
        <v>23</v>
      </c>
      <c r="B28" s="72"/>
      <c r="C28" s="72"/>
      <c r="D28" s="72"/>
      <c r="E28" s="72"/>
      <c r="F28" s="73"/>
      <c r="G28"/>
      <c r="H28"/>
    </row>
    <row r="29" spans="1:8" ht="15.75" thickBot="1" x14ac:dyDescent="0.3">
      <c r="A29" s="56" t="s">
        <v>22</v>
      </c>
      <c r="B29" s="57"/>
      <c r="C29" s="58"/>
      <c r="D29" s="59" t="s">
        <v>49</v>
      </c>
      <c r="E29" s="60"/>
      <c r="F29" s="61"/>
      <c r="G29"/>
      <c r="H29"/>
    </row>
    <row r="30" spans="1:8" ht="15.75" thickBot="1" x14ac:dyDescent="0.3">
      <c r="A30" s="62" t="s">
        <v>24</v>
      </c>
      <c r="B30" s="63"/>
      <c r="C30" s="64"/>
      <c r="D30" s="65">
        <f>'Tarifa inicial (2021)'!D29*('Tarifa 2025'!$B$6+1)</f>
        <v>0.22915702302641608</v>
      </c>
      <c r="E30" s="66"/>
      <c r="F30" s="67"/>
      <c r="G30"/>
      <c r="H30"/>
    </row>
    <row r="31" spans="1:8" ht="30" customHeight="1" thickBot="1" x14ac:dyDescent="0.3">
      <c r="A31" s="74" t="s">
        <v>25</v>
      </c>
      <c r="B31" s="75"/>
      <c r="C31" s="76"/>
      <c r="D31" s="65">
        <f>'Tarifa inicial (2021)'!D30*('Tarifa 2025'!$B$6+1)</f>
        <v>0.22915702302641608</v>
      </c>
      <c r="E31" s="66"/>
      <c r="F31" s="67"/>
      <c r="G31"/>
      <c r="H31"/>
    </row>
    <row r="32" spans="1:8" x14ac:dyDescent="0.25">
      <c r="A32" s="45" t="s">
        <v>26</v>
      </c>
      <c r="B32" s="46"/>
      <c r="C32" s="46"/>
      <c r="D32" s="46"/>
      <c r="E32" s="46"/>
      <c r="F32" s="47"/>
      <c r="G32"/>
      <c r="H32"/>
    </row>
    <row r="33" spans="1:9" ht="15.75" thickBot="1" x14ac:dyDescent="0.3">
      <c r="A33" s="18" t="s">
        <v>27</v>
      </c>
      <c r="B33" s="19">
        <f>'Tarifa inicial (2021)'!B32*('Tarifa 2025'!$B$6+1)</f>
        <v>19.835948681076395</v>
      </c>
      <c r="C33" s="20"/>
      <c r="D33" s="20"/>
      <c r="E33" s="20"/>
      <c r="F33" s="21"/>
      <c r="G33"/>
      <c r="H33"/>
    </row>
    <row r="34" spans="1:9" ht="15.75" thickBot="1" x14ac:dyDescent="0.3">
      <c r="A34" s="71" t="s">
        <v>28</v>
      </c>
      <c r="B34" s="72"/>
      <c r="C34" s="72"/>
      <c r="D34" s="72"/>
      <c r="E34" s="72"/>
      <c r="F34" s="73"/>
      <c r="G34"/>
      <c r="H34"/>
    </row>
    <row r="35" spans="1:9" ht="15.75" thickBot="1" x14ac:dyDescent="0.3">
      <c r="A35" s="62" t="s">
        <v>50</v>
      </c>
      <c r="B35" s="63"/>
      <c r="C35" s="64"/>
      <c r="D35" s="65">
        <f>'Tarifa inicial (2021)'!D34*('Tarifa 2025'!$B$6+1)</f>
        <v>1.4327422535205732</v>
      </c>
      <c r="E35" s="66"/>
      <c r="F35" s="67"/>
      <c r="G35"/>
      <c r="H35"/>
    </row>
    <row r="36" spans="1:9" x14ac:dyDescent="0.25">
      <c r="A36" s="45" t="s">
        <v>26</v>
      </c>
      <c r="B36" s="46"/>
      <c r="C36" s="46"/>
      <c r="D36" s="46"/>
      <c r="E36" s="46"/>
      <c r="F36" s="47"/>
      <c r="G36"/>
      <c r="H36"/>
    </row>
    <row r="37" spans="1:9" ht="15" customHeight="1" x14ac:dyDescent="0.25">
      <c r="A37" s="22" t="s">
        <v>27</v>
      </c>
      <c r="B37" s="23">
        <f>'Tarifa inicial (2021)'!B36*('Tarifa 2025'!$B$6+1)</f>
        <v>99.179743405381984</v>
      </c>
      <c r="F37" s="24"/>
    </row>
    <row r="38" spans="1:9" ht="15.75" x14ac:dyDescent="0.25">
      <c r="A38" s="25" t="s">
        <v>30</v>
      </c>
      <c r="B38" s="26"/>
      <c r="C38" s="26"/>
      <c r="D38" s="26"/>
      <c r="F38" s="24"/>
    </row>
    <row r="39" spans="1:9" ht="16.5" thickBot="1" x14ac:dyDescent="0.3">
      <c r="A39" s="27" t="s">
        <v>31</v>
      </c>
      <c r="B39" s="28"/>
      <c r="C39" s="28"/>
      <c r="D39" s="28"/>
      <c r="E39" s="20"/>
      <c r="F39" s="29"/>
    </row>
    <row r="40" spans="1:9" ht="15.75" thickBot="1" x14ac:dyDescent="0.3">
      <c r="A40" s="71" t="s">
        <v>32</v>
      </c>
      <c r="B40" s="72"/>
      <c r="C40" s="72"/>
      <c r="D40" s="72"/>
      <c r="E40" s="72"/>
      <c r="F40" s="73"/>
    </row>
    <row r="41" spans="1:9" ht="15.75" thickBot="1" x14ac:dyDescent="0.3">
      <c r="A41" s="56" t="s">
        <v>22</v>
      </c>
      <c r="B41" s="57"/>
      <c r="C41" s="58"/>
      <c r="D41" s="59" t="s">
        <v>49</v>
      </c>
      <c r="E41" s="60"/>
      <c r="F41" s="61"/>
    </row>
    <row r="42" spans="1:9" ht="15.75" thickBot="1" x14ac:dyDescent="0.3">
      <c r="A42" s="62" t="s">
        <v>24</v>
      </c>
      <c r="B42" s="63"/>
      <c r="C42" s="64"/>
      <c r="D42" s="65">
        <f>'Tarifa inicial (2021)'!D41*('Tarifa 2025'!$B$6+1)</f>
        <v>0.11457851151320804</v>
      </c>
      <c r="E42" s="66"/>
      <c r="F42" s="67"/>
    </row>
    <row r="43" spans="1:9" ht="37.5" customHeight="1" thickBot="1" x14ac:dyDescent="0.3">
      <c r="A43" s="68" t="s">
        <v>25</v>
      </c>
      <c r="B43" s="69"/>
      <c r="C43" s="70"/>
      <c r="D43" s="65">
        <f>'Tarifa inicial (2021)'!D42*('Tarifa 2025'!$B$6+1)</f>
        <v>0.11457851151320804</v>
      </c>
      <c r="E43" s="66"/>
      <c r="F43" s="67"/>
    </row>
    <row r="44" spans="1:9" x14ac:dyDescent="0.25">
      <c r="A44" s="45" t="s">
        <v>26</v>
      </c>
      <c r="B44" s="46"/>
      <c r="C44" s="46"/>
      <c r="D44" s="46"/>
      <c r="E44" s="46"/>
      <c r="F44" s="47"/>
      <c r="G44" s="5"/>
    </row>
    <row r="45" spans="1:9" x14ac:dyDescent="0.25">
      <c r="A45" s="48" t="s">
        <v>34</v>
      </c>
      <c r="B45" s="49"/>
      <c r="C45" s="23">
        <f>'Tarifa inicial (2021)'!C44*('Tarifa 2025'!$B$6+1)</f>
        <v>7.9402178679216782</v>
      </c>
      <c r="F45" s="24"/>
      <c r="G45" s="5"/>
    </row>
    <row r="46" spans="1:9" x14ac:dyDescent="0.25">
      <c r="A46" s="22" t="s">
        <v>35</v>
      </c>
      <c r="B46" s="23"/>
      <c r="C46" s="23">
        <f>'Tarifa inicial (2021)'!C45*('Tarifa 2025'!$B$6+1)</f>
        <v>3.9701089339608391</v>
      </c>
      <c r="F46" s="24"/>
      <c r="G46" s="5"/>
      <c r="H46" s="6"/>
      <c r="I46" s="6"/>
    </row>
    <row r="47" spans="1:9" ht="15.75" x14ac:dyDescent="0.25">
      <c r="A47" s="25" t="s">
        <v>36</v>
      </c>
      <c r="B47" s="26"/>
      <c r="C47" s="26"/>
      <c r="D47" s="26"/>
      <c r="F47" s="24"/>
      <c r="G47" s="5"/>
      <c r="H47" s="5"/>
    </row>
    <row r="48" spans="1:9" ht="16.5" thickBot="1" x14ac:dyDescent="0.3">
      <c r="A48" s="27" t="s">
        <v>37</v>
      </c>
      <c r="B48" s="28"/>
      <c r="C48" s="28"/>
      <c r="D48" s="28"/>
      <c r="E48" s="20"/>
      <c r="F48" s="29"/>
    </row>
    <row r="49" spans="5:9" x14ac:dyDescent="0.25">
      <c r="E49" s="50" t="s">
        <v>3</v>
      </c>
      <c r="F49" s="51"/>
    </row>
    <row r="50" spans="5:9" s="4" customFormat="1" x14ac:dyDescent="0.25">
      <c r="E50" s="52"/>
      <c r="F50" s="53"/>
      <c r="I50"/>
    </row>
    <row r="51" spans="5:9" s="4" customFormat="1" x14ac:dyDescent="0.25">
      <c r="E51" s="52"/>
      <c r="F51" s="53"/>
      <c r="I51"/>
    </row>
    <row r="52" spans="5:9" s="4" customFormat="1" x14ac:dyDescent="0.25">
      <c r="E52" s="52"/>
      <c r="F52" s="53"/>
      <c r="I52"/>
    </row>
    <row r="53" spans="5:9" s="4" customFormat="1" x14ac:dyDescent="0.25">
      <c r="E53" s="52"/>
      <c r="F53" s="53"/>
      <c r="I53"/>
    </row>
    <row r="54" spans="5:9" s="4" customFormat="1" x14ac:dyDescent="0.25">
      <c r="E54" s="52"/>
      <c r="F54" s="53"/>
      <c r="I54"/>
    </row>
    <row r="55" spans="5:9" s="4" customFormat="1" ht="15.75" thickBot="1" x14ac:dyDescent="0.3">
      <c r="E55" s="54"/>
      <c r="F55" s="55"/>
      <c r="I55"/>
    </row>
  </sheetData>
  <mergeCells count="39">
    <mergeCell ref="A44:F44"/>
    <mergeCell ref="A45:B45"/>
    <mergeCell ref="E49:F55"/>
    <mergeCell ref="A41:C41"/>
    <mergeCell ref="D41:F41"/>
    <mergeCell ref="A42:C42"/>
    <mergeCell ref="D42:F42"/>
    <mergeCell ref="A43:C43"/>
    <mergeCell ref="D43:F43"/>
    <mergeCell ref="A32:F32"/>
    <mergeCell ref="A34:F34"/>
    <mergeCell ref="A35:C35"/>
    <mergeCell ref="D35:F35"/>
    <mergeCell ref="A36:F36"/>
    <mergeCell ref="A40:F40"/>
    <mergeCell ref="A29:C29"/>
    <mergeCell ref="D29:F29"/>
    <mergeCell ref="A30:C30"/>
    <mergeCell ref="D30:F30"/>
    <mergeCell ref="A31:C31"/>
    <mergeCell ref="D31:F31"/>
    <mergeCell ref="A19:B19"/>
    <mergeCell ref="A22:B22"/>
    <mergeCell ref="A26:F26"/>
    <mergeCell ref="A27:C27"/>
    <mergeCell ref="D27:F27"/>
    <mergeCell ref="A28:F28"/>
    <mergeCell ref="C11:D11"/>
    <mergeCell ref="E11:F11"/>
    <mergeCell ref="A13:B13"/>
    <mergeCell ref="C14:F14"/>
    <mergeCell ref="A16:B16"/>
    <mergeCell ref="C17:F17"/>
    <mergeCell ref="A1:F1"/>
    <mergeCell ref="A2:F2"/>
    <mergeCell ref="A9:B9"/>
    <mergeCell ref="C9:F9"/>
    <mergeCell ref="A10:B10"/>
    <mergeCell ref="C10:F10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7E462-1916-4BA2-BBC0-31F99678E573}">
  <dimension ref="A1:I55"/>
  <sheetViews>
    <sheetView showGridLines="0" zoomScale="85" zoomScaleNormal="85" workbookViewId="0">
      <selection activeCell="B7" sqref="B7"/>
    </sheetView>
  </sheetViews>
  <sheetFormatPr defaultRowHeight="15" x14ac:dyDescent="0.25"/>
  <cols>
    <col min="1" max="1" width="22" style="4" customWidth="1"/>
    <col min="2" max="2" width="24" style="4" customWidth="1"/>
    <col min="3" max="3" width="20.7109375" style="4" bestFit="1" customWidth="1"/>
    <col min="4" max="4" width="20.28515625" style="4" customWidth="1"/>
    <col min="5" max="8" width="17.85546875" style="4" customWidth="1"/>
  </cols>
  <sheetData>
    <row r="1" spans="1:8" ht="104.25" customHeight="1" thickBot="1" x14ac:dyDescent="0.3">
      <c r="A1" s="84"/>
      <c r="B1" s="84"/>
      <c r="C1" s="84"/>
      <c r="D1" s="84"/>
      <c r="E1" s="84"/>
      <c r="F1" s="84"/>
      <c r="G1" s="2"/>
      <c r="H1" s="2"/>
    </row>
    <row r="2" spans="1:8" ht="19.5" thickBot="1" x14ac:dyDescent="0.3">
      <c r="A2" s="85" t="s">
        <v>41</v>
      </c>
      <c r="B2" s="86"/>
      <c r="C2" s="86"/>
      <c r="D2" s="86"/>
      <c r="E2" s="86"/>
      <c r="F2" s="87"/>
      <c r="G2"/>
      <c r="H2"/>
    </row>
    <row r="3" spans="1:8" ht="18.75" x14ac:dyDescent="0.25">
      <c r="A3" s="7" t="s">
        <v>39</v>
      </c>
      <c r="B3" s="38"/>
      <c r="C3" s="1"/>
      <c r="D3" s="1"/>
      <c r="E3" s="1"/>
      <c r="F3" s="1"/>
      <c r="G3" s="1"/>
      <c r="H3" s="1"/>
    </row>
    <row r="4" spans="1:8" x14ac:dyDescent="0.25">
      <c r="A4" s="7" t="s">
        <v>0</v>
      </c>
      <c r="B4" s="38"/>
      <c r="C4" s="8"/>
      <c r="D4" s="2"/>
      <c r="E4" s="3"/>
      <c r="F4" s="3"/>
      <c r="G4" s="3"/>
      <c r="H4" s="2"/>
    </row>
    <row r="5" spans="1:8" x14ac:dyDescent="0.25">
      <c r="A5" s="7" t="s">
        <v>1</v>
      </c>
      <c r="B5" s="35" t="s">
        <v>51</v>
      </c>
      <c r="C5" s="2"/>
      <c r="E5" s="2"/>
      <c r="F5" s="2"/>
      <c r="G5" s="2"/>
      <c r="H5" s="2"/>
    </row>
    <row r="6" spans="1:8" hidden="1" x14ac:dyDescent="0.25">
      <c r="A6" s="7" t="s">
        <v>47</v>
      </c>
      <c r="B6" s="36">
        <f>Cálculos!G9</f>
        <v>0.20303883202368134</v>
      </c>
    </row>
    <row r="7" spans="1:8" x14ac:dyDescent="0.25">
      <c r="A7" s="7" t="s">
        <v>46</v>
      </c>
      <c r="B7" s="36">
        <f>Cálculos!G10</f>
        <v>4.2276593668120643E-2</v>
      </c>
    </row>
    <row r="8" spans="1:8" ht="15.75" thickBot="1" x14ac:dyDescent="0.3">
      <c r="A8" s="7"/>
      <c r="B8" s="9"/>
    </row>
    <row r="9" spans="1:8" ht="15.75" thickBot="1" x14ac:dyDescent="0.3">
      <c r="A9" s="71" t="s">
        <v>5</v>
      </c>
      <c r="B9" s="73"/>
      <c r="C9" s="71" t="s">
        <v>6</v>
      </c>
      <c r="D9" s="72"/>
      <c r="E9" s="72"/>
      <c r="F9" s="73"/>
      <c r="G9"/>
      <c r="H9"/>
    </row>
    <row r="10" spans="1:8" ht="15.75" thickBot="1" x14ac:dyDescent="0.3">
      <c r="A10" s="80" t="s">
        <v>7</v>
      </c>
      <c r="B10" s="80"/>
      <c r="C10" s="80" t="s">
        <v>12</v>
      </c>
      <c r="D10" s="79"/>
      <c r="E10" s="79"/>
      <c r="F10" s="79"/>
      <c r="G10"/>
      <c r="H10"/>
    </row>
    <row r="11" spans="1:8" ht="15.75" thickBot="1" x14ac:dyDescent="0.3">
      <c r="A11" s="37" t="s">
        <v>10</v>
      </c>
      <c r="B11" s="37" t="s">
        <v>8</v>
      </c>
      <c r="C11" s="79" t="s">
        <v>10</v>
      </c>
      <c r="D11" s="79"/>
      <c r="E11" s="79" t="s">
        <v>8</v>
      </c>
      <c r="F11" s="79"/>
      <c r="G11"/>
      <c r="H11"/>
    </row>
    <row r="12" spans="1:8" ht="15.75" thickBot="1" x14ac:dyDescent="0.3">
      <c r="A12" s="10">
        <f>'Tarifa inicial (2021)'!A11*('Tarifa 2024'!$B$6+1)</f>
        <v>43.323303221446125</v>
      </c>
      <c r="B12" s="10">
        <f>'Tarifa inicial (2021)'!B11*('Tarifa 2024'!$B$6+1)</f>
        <v>76.699010755972424</v>
      </c>
      <c r="C12" s="10" t="s">
        <v>13</v>
      </c>
      <c r="D12" s="10" t="s">
        <v>18</v>
      </c>
      <c r="E12" s="10" t="s">
        <v>13</v>
      </c>
      <c r="F12" s="10" t="s">
        <v>18</v>
      </c>
      <c r="G12"/>
      <c r="H12"/>
    </row>
    <row r="13" spans="1:8" ht="15.75" thickBot="1" x14ac:dyDescent="0.3">
      <c r="A13" s="80" t="s">
        <v>9</v>
      </c>
      <c r="B13" s="80"/>
      <c r="C13" s="10">
        <f>'Tarifa inicial (2021)'!C12*('Tarifa 2024'!$B$6+1)</f>
        <v>222.03366083367303</v>
      </c>
      <c r="D13" s="10">
        <f>'Tarifa inicial (2021)'!D12*('Tarifa 2024'!$B$6+1)</f>
        <v>70.339753903192204</v>
      </c>
      <c r="E13" s="10">
        <f>'Tarifa inicial (2021)'!E12*('Tarifa 2024'!$B$6+1)</f>
        <v>318.65557214367152</v>
      </c>
      <c r="F13" s="10">
        <f>'Tarifa inicial (2021)'!F12*('Tarifa 2024'!$B$6+1)</f>
        <v>149.6295730065936</v>
      </c>
      <c r="G13"/>
      <c r="H13"/>
    </row>
    <row r="14" spans="1:8" ht="15.75" thickBot="1" x14ac:dyDescent="0.3">
      <c r="A14" s="37" t="s">
        <v>10</v>
      </c>
      <c r="B14" s="37" t="s">
        <v>8</v>
      </c>
      <c r="C14" s="81" t="s">
        <v>14</v>
      </c>
      <c r="D14" s="82"/>
      <c r="E14" s="82"/>
      <c r="F14" s="83"/>
      <c r="G14"/>
      <c r="H14"/>
    </row>
    <row r="15" spans="1:8" ht="30.75" thickBot="1" x14ac:dyDescent="0.3">
      <c r="A15" s="10">
        <f>'Tarifa inicial (2021)'!A14*('Tarifa 2024'!$B$6+1)</f>
        <v>13.244988129102174</v>
      </c>
      <c r="B15" s="10">
        <f>'Tarifa inicial (2021)'!B14*('Tarifa 2024'!$B$6+1)</f>
        <v>13.244988129102174</v>
      </c>
      <c r="C15" s="10" t="s">
        <v>16</v>
      </c>
      <c r="D15" s="11" t="s">
        <v>17</v>
      </c>
      <c r="E15" s="10" t="s">
        <v>16</v>
      </c>
      <c r="F15" s="11" t="s">
        <v>17</v>
      </c>
      <c r="G15"/>
      <c r="H15"/>
    </row>
    <row r="16" spans="1:8" ht="15.75" thickBot="1" x14ac:dyDescent="0.3">
      <c r="A16" s="80" t="s">
        <v>11</v>
      </c>
      <c r="B16" s="80"/>
      <c r="C16" s="10">
        <f>'Tarifa inicial (2021)'!C15*('Tarifa 2024'!$B$6+1)</f>
        <v>36.714663746988244</v>
      </c>
      <c r="D16" s="10">
        <f>'Tarifa inicial (2021)'!D15*('Tarifa 2024'!$B$6+1)</f>
        <v>3.3805199827415588</v>
      </c>
      <c r="E16" s="10">
        <f>'Tarifa inicial (2021)'!E15*('Tarifa 2024'!$B$6+1)</f>
        <v>34.525638512262155</v>
      </c>
      <c r="F16" s="10">
        <f>'Tarifa inicial (2021)'!F15*('Tarifa 2024'!$B$6+1)</f>
        <v>8.6314096280655388</v>
      </c>
      <c r="G16"/>
      <c r="H16"/>
    </row>
    <row r="17" spans="1:8" ht="15.75" thickBot="1" x14ac:dyDescent="0.3">
      <c r="A17" s="37" t="s">
        <v>10</v>
      </c>
      <c r="B17" s="37" t="s">
        <v>8</v>
      </c>
      <c r="C17" s="81" t="s">
        <v>15</v>
      </c>
      <c r="D17" s="82"/>
      <c r="E17" s="82"/>
      <c r="F17" s="83"/>
      <c r="G17"/>
      <c r="H17"/>
    </row>
    <row r="18" spans="1:8" ht="30.75" thickBot="1" x14ac:dyDescent="0.3">
      <c r="A18" s="10">
        <f>'Tarifa inicial (2021)'!A17*('Tarifa 2024'!$B$6+1)</f>
        <v>13.563643701245844</v>
      </c>
      <c r="B18" s="10">
        <f>'Tarifa inicial (2021)'!B17*('Tarifa 2024'!$B$6+1)</f>
        <v>36.174334733353319</v>
      </c>
      <c r="C18" s="10" t="s">
        <v>19</v>
      </c>
      <c r="D18" s="11" t="s">
        <v>20</v>
      </c>
      <c r="E18" s="10" t="s">
        <v>19</v>
      </c>
      <c r="F18" s="11" t="s">
        <v>20</v>
      </c>
      <c r="G18"/>
      <c r="H18"/>
    </row>
    <row r="19" spans="1:8" ht="15.75" thickBot="1" x14ac:dyDescent="0.3">
      <c r="A19" s="77" t="s">
        <v>14</v>
      </c>
      <c r="B19" s="78"/>
      <c r="C19" s="10">
        <f>'Tarifa inicial (2021)'!C18*('Tarifa 2024'!$B$6+1)</f>
        <v>2.4245532663105442</v>
      </c>
      <c r="D19" s="10">
        <f>'Tarifa inicial (2021)'!D18*('Tarifa 2024'!$B$6+1)</f>
        <v>0.67887491456695237</v>
      </c>
      <c r="E19" s="10">
        <f>'Tarifa inicial (2021)'!E18*('Tarifa 2024'!$B$6+1)</f>
        <v>2.2167344149124979</v>
      </c>
      <c r="F19" s="10">
        <f>'Tarifa inicial (2021)'!F18*('Tarifa 2024'!$B$6+1)</f>
        <v>1.7318237616503891</v>
      </c>
      <c r="G19"/>
      <c r="H19"/>
    </row>
    <row r="20" spans="1:8" ht="15.75" thickBot="1" x14ac:dyDescent="0.3">
      <c r="A20" s="37" t="s">
        <v>10</v>
      </c>
      <c r="B20" s="37" t="s">
        <v>8</v>
      </c>
      <c r="C20" s="12"/>
      <c r="D20" s="13"/>
      <c r="E20" s="13"/>
      <c r="F20" s="13"/>
      <c r="G20"/>
      <c r="H20"/>
    </row>
    <row r="21" spans="1:8" ht="15.75" thickBot="1" x14ac:dyDescent="0.3">
      <c r="A21" s="10">
        <f>'Tarifa inicial (2021)'!A20*('Tarifa 2024'!$B$6+1)</f>
        <v>2.675182801096589</v>
      </c>
      <c r="B21" s="10">
        <f>'Tarifa inicial (2021)'!B20*('Tarifa 2024'!$B$6+1)</f>
        <v>7.2063264910786655</v>
      </c>
      <c r="C21" s="14"/>
      <c r="D21"/>
      <c r="E21"/>
      <c r="F21"/>
      <c r="G21"/>
      <c r="H21"/>
    </row>
    <row r="22" spans="1:8" ht="15.75" thickBot="1" x14ac:dyDescent="0.3">
      <c r="A22" s="77" t="s">
        <v>15</v>
      </c>
      <c r="B22" s="78"/>
      <c r="C22" s="14"/>
      <c r="D22"/>
      <c r="E22"/>
      <c r="F22"/>
      <c r="G22"/>
      <c r="H22"/>
    </row>
    <row r="23" spans="1:8" ht="15.75" thickBot="1" x14ac:dyDescent="0.3">
      <c r="A23" s="10">
        <f>'Tarifa inicial (2021)'!A22*('Tarifa 2024'!$B$6+1)</f>
        <v>0.57316439215581272</v>
      </c>
      <c r="B23" s="10">
        <f>'Tarifa inicial (2021)'!B22*('Tarifa 2024'!$B$6+1)</f>
        <v>1.4741283859168113</v>
      </c>
      <c r="C23" s="14"/>
      <c r="D23"/>
      <c r="E23"/>
      <c r="F23"/>
      <c r="G23"/>
      <c r="H23"/>
    </row>
    <row r="24" spans="1:8" x14ac:dyDescent="0.25">
      <c r="A24" s="31"/>
      <c r="B24" s="33"/>
      <c r="C24" s="15"/>
      <c r="D24" s="15"/>
      <c r="E24" s="15"/>
      <c r="F24" s="34"/>
      <c r="G24"/>
      <c r="H24"/>
    </row>
    <row r="25" spans="1:8" ht="15.75" thickBot="1" x14ac:dyDescent="0.3">
      <c r="A25" s="32"/>
      <c r="B25" s="16"/>
      <c r="C25" s="30"/>
      <c r="D25" s="16"/>
      <c r="E25" s="17"/>
      <c r="F25" s="17"/>
      <c r="G25"/>
      <c r="H25"/>
    </row>
    <row r="26" spans="1:8" ht="15.75" thickBot="1" x14ac:dyDescent="0.3">
      <c r="A26" s="71" t="s">
        <v>21</v>
      </c>
      <c r="B26" s="72"/>
      <c r="C26" s="72"/>
      <c r="D26" s="72"/>
      <c r="E26" s="72"/>
      <c r="F26" s="73"/>
      <c r="G26"/>
      <c r="H26"/>
    </row>
    <row r="27" spans="1:8" ht="29.25" customHeight="1" thickBot="1" x14ac:dyDescent="0.3">
      <c r="A27" s="62" t="s">
        <v>50</v>
      </c>
      <c r="B27" s="63"/>
      <c r="C27" s="64"/>
      <c r="D27" s="65">
        <f>'Tarifa inicial (2021)'!D26*('Tarifa 2024'!$B$6+1)</f>
        <v>8.1603535648966316E-2</v>
      </c>
      <c r="E27" s="66"/>
      <c r="F27" s="67"/>
      <c r="G27"/>
      <c r="H27"/>
    </row>
    <row r="28" spans="1:8" ht="15.75" thickBot="1" x14ac:dyDescent="0.3">
      <c r="A28" s="71" t="s">
        <v>23</v>
      </c>
      <c r="B28" s="72"/>
      <c r="C28" s="72"/>
      <c r="D28" s="72"/>
      <c r="E28" s="72"/>
      <c r="F28" s="73"/>
      <c r="G28"/>
      <c r="H28"/>
    </row>
    <row r="29" spans="1:8" ht="15.75" thickBot="1" x14ac:dyDescent="0.3">
      <c r="A29" s="56" t="s">
        <v>22</v>
      </c>
      <c r="B29" s="57"/>
      <c r="C29" s="58"/>
      <c r="D29" s="59" t="s">
        <v>49</v>
      </c>
      <c r="E29" s="60"/>
      <c r="F29" s="61"/>
      <c r="G29"/>
      <c r="H29"/>
    </row>
    <row r="30" spans="1:8" ht="15.75" thickBot="1" x14ac:dyDescent="0.3">
      <c r="A30" s="62" t="s">
        <v>24</v>
      </c>
      <c r="B30" s="63"/>
      <c r="C30" s="64"/>
      <c r="D30" s="65">
        <f>'Tarifa inicial (2021)'!D29*('Tarifa 2024'!$B$6+1)</f>
        <v>0.21751706446328886</v>
      </c>
      <c r="E30" s="66"/>
      <c r="F30" s="67"/>
      <c r="G30"/>
      <c r="H30"/>
    </row>
    <row r="31" spans="1:8" ht="30" customHeight="1" thickBot="1" x14ac:dyDescent="0.3">
      <c r="A31" s="74" t="s">
        <v>25</v>
      </c>
      <c r="B31" s="75"/>
      <c r="C31" s="76"/>
      <c r="D31" s="65">
        <f>'Tarifa inicial (2021)'!D30*('Tarifa 2024'!$B$6+1)</f>
        <v>0.21751706446328886</v>
      </c>
      <c r="E31" s="66"/>
      <c r="F31" s="67"/>
      <c r="G31"/>
      <c r="H31"/>
    </row>
    <row r="32" spans="1:8" x14ac:dyDescent="0.25">
      <c r="A32" s="45" t="s">
        <v>26</v>
      </c>
      <c r="B32" s="46"/>
      <c r="C32" s="46"/>
      <c r="D32" s="46"/>
      <c r="E32" s="46"/>
      <c r="F32" s="47"/>
      <c r="G32"/>
      <c r="H32"/>
    </row>
    <row r="33" spans="1:9" ht="15.75" thickBot="1" x14ac:dyDescent="0.3">
      <c r="A33" s="18" t="s">
        <v>27</v>
      </c>
      <c r="B33" s="19">
        <f>'Tarifa inicial (2021)'!B32*('Tarifa 2024'!$B$6+1)</f>
        <v>18.828387936663027</v>
      </c>
      <c r="C33" s="20"/>
      <c r="D33" s="20"/>
      <c r="E33" s="20"/>
      <c r="F33" s="21"/>
      <c r="G33"/>
      <c r="H33"/>
    </row>
    <row r="34" spans="1:9" ht="15.75" thickBot="1" x14ac:dyDescent="0.3">
      <c r="A34" s="71" t="s">
        <v>28</v>
      </c>
      <c r="B34" s="72"/>
      <c r="C34" s="72"/>
      <c r="D34" s="72"/>
      <c r="E34" s="72"/>
      <c r="F34" s="73"/>
      <c r="G34"/>
      <c r="H34"/>
    </row>
    <row r="35" spans="1:9" ht="15.75" thickBot="1" x14ac:dyDescent="0.3">
      <c r="A35" s="62" t="s">
        <v>50</v>
      </c>
      <c r="B35" s="63"/>
      <c r="C35" s="64"/>
      <c r="D35" s="65">
        <f>'Tarifa inicial (2021)'!D34*('Tarifa 2024'!$B$6+1)</f>
        <v>1.3599665635488174</v>
      </c>
      <c r="E35" s="66"/>
      <c r="F35" s="67"/>
      <c r="G35"/>
      <c r="H35"/>
    </row>
    <row r="36" spans="1:9" x14ac:dyDescent="0.25">
      <c r="A36" s="45" t="s">
        <v>26</v>
      </c>
      <c r="B36" s="46"/>
      <c r="C36" s="46"/>
      <c r="D36" s="46"/>
      <c r="E36" s="46"/>
      <c r="F36" s="47"/>
      <c r="G36"/>
      <c r="H36"/>
    </row>
    <row r="37" spans="1:9" ht="15" customHeight="1" x14ac:dyDescent="0.25">
      <c r="A37" s="22" t="s">
        <v>27</v>
      </c>
      <c r="B37" s="23">
        <f>'Tarifa inicial (2021)'!B36*('Tarifa 2024'!$B$6+1)</f>
        <v>94.141939683315144</v>
      </c>
      <c r="F37" s="24"/>
    </row>
    <row r="38" spans="1:9" ht="15.75" x14ac:dyDescent="0.25">
      <c r="A38" s="25" t="s">
        <v>30</v>
      </c>
      <c r="B38" s="26"/>
      <c r="C38" s="26"/>
      <c r="D38" s="26"/>
      <c r="F38" s="24"/>
    </row>
    <row r="39" spans="1:9" ht="16.5" thickBot="1" x14ac:dyDescent="0.3">
      <c r="A39" s="27" t="s">
        <v>31</v>
      </c>
      <c r="B39" s="28"/>
      <c r="C39" s="28"/>
      <c r="D39" s="28"/>
      <c r="E39" s="20"/>
      <c r="F39" s="29"/>
    </row>
    <row r="40" spans="1:9" ht="15.75" thickBot="1" x14ac:dyDescent="0.3">
      <c r="A40" s="71" t="s">
        <v>32</v>
      </c>
      <c r="B40" s="72"/>
      <c r="C40" s="72"/>
      <c r="D40" s="72"/>
      <c r="E40" s="72"/>
      <c r="F40" s="73"/>
    </row>
    <row r="41" spans="1:9" ht="15.75" thickBot="1" x14ac:dyDescent="0.3">
      <c r="A41" s="56" t="s">
        <v>22</v>
      </c>
      <c r="B41" s="57"/>
      <c r="C41" s="58"/>
      <c r="D41" s="59" t="s">
        <v>49</v>
      </c>
      <c r="E41" s="60"/>
      <c r="F41" s="61"/>
    </row>
    <row r="42" spans="1:9" ht="15.75" thickBot="1" x14ac:dyDescent="0.3">
      <c r="A42" s="62" t="s">
        <v>24</v>
      </c>
      <c r="B42" s="63"/>
      <c r="C42" s="64"/>
      <c r="D42" s="65">
        <f>'Tarifa inicial (2021)'!D41*('Tarifa 2024'!$B$6+1)</f>
        <v>0.10875853223164443</v>
      </c>
      <c r="E42" s="66"/>
      <c r="F42" s="67"/>
    </row>
    <row r="43" spans="1:9" ht="37.5" customHeight="1" thickBot="1" x14ac:dyDescent="0.3">
      <c r="A43" s="68" t="s">
        <v>25</v>
      </c>
      <c r="B43" s="69"/>
      <c r="C43" s="70"/>
      <c r="D43" s="65">
        <f>'Tarifa inicial (2021)'!D42*('Tarifa 2024'!$B$6+1)</f>
        <v>0.10875853223164443</v>
      </c>
      <c r="E43" s="66"/>
      <c r="F43" s="67"/>
    </row>
    <row r="44" spans="1:9" x14ac:dyDescent="0.25">
      <c r="A44" s="45" t="s">
        <v>26</v>
      </c>
      <c r="B44" s="46"/>
      <c r="C44" s="46"/>
      <c r="D44" s="46"/>
      <c r="E44" s="46"/>
      <c r="F44" s="47"/>
      <c r="G44" s="5"/>
    </row>
    <row r="45" spans="1:9" x14ac:dyDescent="0.25">
      <c r="A45" s="48" t="s">
        <v>34</v>
      </c>
      <c r="B45" s="49"/>
      <c r="C45" s="23">
        <f>'Tarifa inicial (2021)'!C44*('Tarifa 2024'!$B$6+1)</f>
        <v>7.5368970107024937</v>
      </c>
      <c r="F45" s="24"/>
      <c r="G45" s="5"/>
    </row>
    <row r="46" spans="1:9" x14ac:dyDescent="0.25">
      <c r="A46" s="22" t="s">
        <v>35</v>
      </c>
      <c r="B46" s="23"/>
      <c r="C46" s="23">
        <f>'Tarifa inicial (2021)'!C45*('Tarifa 2024'!$B$6+1)</f>
        <v>3.7684485053512469</v>
      </c>
      <c r="F46" s="24"/>
      <c r="G46" s="5"/>
      <c r="H46" s="6"/>
      <c r="I46" s="6"/>
    </row>
    <row r="47" spans="1:9" ht="15.75" x14ac:dyDescent="0.25">
      <c r="A47" s="25" t="s">
        <v>36</v>
      </c>
      <c r="B47" s="26"/>
      <c r="C47" s="26"/>
      <c r="D47" s="26"/>
      <c r="F47" s="24"/>
      <c r="G47" s="5"/>
      <c r="H47" s="5"/>
    </row>
    <row r="48" spans="1:9" ht="16.5" thickBot="1" x14ac:dyDescent="0.3">
      <c r="A48" s="27" t="s">
        <v>37</v>
      </c>
      <c r="B48" s="28"/>
      <c r="C48" s="28"/>
      <c r="D48" s="28"/>
      <c r="E48" s="20"/>
      <c r="F48" s="29"/>
    </row>
    <row r="49" spans="5:9" x14ac:dyDescent="0.25">
      <c r="E49" s="50" t="s">
        <v>3</v>
      </c>
      <c r="F49" s="51"/>
    </row>
    <row r="50" spans="5:9" s="4" customFormat="1" x14ac:dyDescent="0.25">
      <c r="E50" s="52"/>
      <c r="F50" s="53"/>
      <c r="I50"/>
    </row>
    <row r="51" spans="5:9" s="4" customFormat="1" x14ac:dyDescent="0.25">
      <c r="E51" s="52"/>
      <c r="F51" s="53"/>
      <c r="I51"/>
    </row>
    <row r="52" spans="5:9" s="4" customFormat="1" x14ac:dyDescent="0.25">
      <c r="E52" s="52"/>
      <c r="F52" s="53"/>
      <c r="I52"/>
    </row>
    <row r="53" spans="5:9" s="4" customFormat="1" x14ac:dyDescent="0.25">
      <c r="E53" s="52"/>
      <c r="F53" s="53"/>
      <c r="I53"/>
    </row>
    <row r="54" spans="5:9" s="4" customFormat="1" x14ac:dyDescent="0.25">
      <c r="E54" s="52"/>
      <c r="F54" s="53"/>
      <c r="I54"/>
    </row>
    <row r="55" spans="5:9" s="4" customFormat="1" ht="15.75" thickBot="1" x14ac:dyDescent="0.3">
      <c r="E55" s="54"/>
      <c r="F55" s="55"/>
      <c r="I55"/>
    </row>
  </sheetData>
  <mergeCells count="39">
    <mergeCell ref="A1:F1"/>
    <mergeCell ref="A2:F2"/>
    <mergeCell ref="A9:B9"/>
    <mergeCell ref="C9:F9"/>
    <mergeCell ref="A10:B10"/>
    <mergeCell ref="C10:F10"/>
    <mergeCell ref="A28:F28"/>
    <mergeCell ref="C11:D11"/>
    <mergeCell ref="E11:F11"/>
    <mergeCell ref="A13:B13"/>
    <mergeCell ref="C14:F14"/>
    <mergeCell ref="A16:B16"/>
    <mergeCell ref="C17:F17"/>
    <mergeCell ref="A19:B19"/>
    <mergeCell ref="A22:B22"/>
    <mergeCell ref="A26:F26"/>
    <mergeCell ref="A27:C27"/>
    <mergeCell ref="D27:F27"/>
    <mergeCell ref="A40:F40"/>
    <mergeCell ref="A29:C29"/>
    <mergeCell ref="D29:F29"/>
    <mergeCell ref="A30:C30"/>
    <mergeCell ref="D30:F30"/>
    <mergeCell ref="A31:C31"/>
    <mergeCell ref="D31:F31"/>
    <mergeCell ref="A32:F32"/>
    <mergeCell ref="A34:F34"/>
    <mergeCell ref="A35:C35"/>
    <mergeCell ref="D35:F35"/>
    <mergeCell ref="A36:F36"/>
    <mergeCell ref="A44:F44"/>
    <mergeCell ref="A45:B45"/>
    <mergeCell ref="E49:F55"/>
    <mergeCell ref="A41:C41"/>
    <mergeCell ref="D41:F41"/>
    <mergeCell ref="A42:C42"/>
    <mergeCell ref="D42:F42"/>
    <mergeCell ref="A43:C43"/>
    <mergeCell ref="D43:F43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30130-0E29-4F65-965A-906883779232}">
  <dimension ref="A1:I55"/>
  <sheetViews>
    <sheetView showGridLines="0" zoomScale="85" zoomScaleNormal="85" workbookViewId="0">
      <selection activeCell="L43" sqref="L43"/>
    </sheetView>
  </sheetViews>
  <sheetFormatPr defaultRowHeight="15" x14ac:dyDescent="0.25"/>
  <cols>
    <col min="1" max="1" width="22" style="4" customWidth="1"/>
    <col min="2" max="2" width="24" style="4" customWidth="1"/>
    <col min="3" max="3" width="20.7109375" style="4" bestFit="1" customWidth="1"/>
    <col min="4" max="4" width="20.28515625" style="4" customWidth="1"/>
    <col min="5" max="8" width="17.85546875" style="4" customWidth="1"/>
  </cols>
  <sheetData>
    <row r="1" spans="1:8" ht="104.25" customHeight="1" thickBot="1" x14ac:dyDescent="0.3">
      <c r="A1" s="84"/>
      <c r="B1" s="84"/>
      <c r="C1" s="84"/>
      <c r="D1" s="84"/>
      <c r="E1" s="84"/>
      <c r="F1" s="84"/>
      <c r="G1" s="2"/>
      <c r="H1" s="2"/>
    </row>
    <row r="2" spans="1:8" ht="19.5" thickBot="1" x14ac:dyDescent="0.3">
      <c r="A2" s="85" t="s">
        <v>41</v>
      </c>
      <c r="B2" s="86"/>
      <c r="C2" s="86"/>
      <c r="D2" s="86"/>
      <c r="E2" s="86"/>
      <c r="F2" s="87"/>
      <c r="G2"/>
      <c r="H2"/>
    </row>
    <row r="3" spans="1:8" ht="18.75" x14ac:dyDescent="0.25">
      <c r="A3" s="7" t="s">
        <v>39</v>
      </c>
      <c r="B3" s="38"/>
      <c r="C3" s="1"/>
      <c r="D3" s="1"/>
      <c r="E3" s="1"/>
      <c r="F3" s="1"/>
      <c r="G3" s="1"/>
      <c r="H3" s="1"/>
    </row>
    <row r="4" spans="1:8" x14ac:dyDescent="0.25">
      <c r="A4" s="7" t="s">
        <v>0</v>
      </c>
      <c r="B4" s="38"/>
      <c r="C4" s="8"/>
      <c r="D4" s="2"/>
      <c r="E4" s="3"/>
      <c r="F4" s="3"/>
      <c r="G4" s="3"/>
      <c r="H4" s="2"/>
    </row>
    <row r="5" spans="1:8" x14ac:dyDescent="0.25">
      <c r="A5" s="7" t="s">
        <v>1</v>
      </c>
      <c r="B5" s="35" t="s">
        <v>48</v>
      </c>
      <c r="C5" s="2"/>
      <c r="E5" s="2"/>
      <c r="F5" s="2"/>
      <c r="G5" s="2"/>
      <c r="H5" s="2"/>
    </row>
    <row r="6" spans="1:8" hidden="1" x14ac:dyDescent="0.25">
      <c r="A6" s="7" t="s">
        <v>47</v>
      </c>
      <c r="B6" s="36">
        <f>Cálculos!F9</f>
        <v>0.15424143584553152</v>
      </c>
    </row>
    <row r="7" spans="1:8" x14ac:dyDescent="0.25">
      <c r="A7" s="7" t="s">
        <v>46</v>
      </c>
      <c r="B7" s="36">
        <f>Cálculos!F10</f>
        <v>3.1614737021461004E-2</v>
      </c>
    </row>
    <row r="8" spans="1:8" ht="15.75" thickBot="1" x14ac:dyDescent="0.3">
      <c r="A8" s="7"/>
      <c r="B8" s="9"/>
    </row>
    <row r="9" spans="1:8" ht="15.75" thickBot="1" x14ac:dyDescent="0.3">
      <c r="A9" s="71" t="s">
        <v>5</v>
      </c>
      <c r="B9" s="73"/>
      <c r="C9" s="71" t="s">
        <v>6</v>
      </c>
      <c r="D9" s="72"/>
      <c r="E9" s="72"/>
      <c r="F9" s="73"/>
      <c r="G9"/>
      <c r="H9"/>
    </row>
    <row r="10" spans="1:8" ht="15.75" thickBot="1" x14ac:dyDescent="0.3">
      <c r="A10" s="80" t="s">
        <v>7</v>
      </c>
      <c r="B10" s="80"/>
      <c r="C10" s="80" t="s">
        <v>12</v>
      </c>
      <c r="D10" s="79"/>
      <c r="E10" s="79"/>
      <c r="F10" s="79"/>
      <c r="G10"/>
      <c r="H10"/>
    </row>
    <row r="11" spans="1:8" ht="15.75" thickBot="1" x14ac:dyDescent="0.3">
      <c r="A11" s="37" t="s">
        <v>10</v>
      </c>
      <c r="B11" s="37" t="s">
        <v>8</v>
      </c>
      <c r="C11" s="79" t="s">
        <v>10</v>
      </c>
      <c r="D11" s="79"/>
      <c r="E11" s="79" t="s">
        <v>8</v>
      </c>
      <c r="F11" s="79"/>
      <c r="G11"/>
      <c r="H11"/>
    </row>
    <row r="12" spans="1:8" ht="15.75" thickBot="1" x14ac:dyDescent="0.3">
      <c r="A12" s="10">
        <f>'Tarifa inicial (2021)'!A11*('Tarifa 2023'!$B$6+1)</f>
        <v>41.566032936590176</v>
      </c>
      <c r="B12" s="10">
        <f>'Tarifa inicial (2021)'!B11*('Tarifa 2023'!$B$6+1)</f>
        <v>73.587962371910223</v>
      </c>
      <c r="C12" s="10" t="s">
        <v>13</v>
      </c>
      <c r="D12" s="10" t="s">
        <v>18</v>
      </c>
      <c r="E12" s="10" t="s">
        <v>13</v>
      </c>
      <c r="F12" s="10" t="s">
        <v>18</v>
      </c>
      <c r="G12"/>
      <c r="H12"/>
    </row>
    <row r="13" spans="1:8" ht="15.75" thickBot="1" x14ac:dyDescent="0.3">
      <c r="A13" s="80" t="s">
        <v>9</v>
      </c>
      <c r="B13" s="80"/>
      <c r="C13" s="10">
        <f>'Tarifa inicial (2021)'!C12*('Tarifa 2023'!$B$6+1)</f>
        <v>213.02758037793225</v>
      </c>
      <c r="D13" s="10">
        <f>'Tarifa inicial (2021)'!D12*('Tarifa 2023'!$B$6+1)</f>
        <v>67.48664829519295</v>
      </c>
      <c r="E13" s="10">
        <f>'Tarifa inicial (2021)'!E12*('Tarifa 2023'!$B$6+1)</f>
        <v>305.73033499890442</v>
      </c>
      <c r="F13" s="10">
        <f>'Tarifa inicial (2021)'!F12*('Tarifa 2023'!$B$6+1)</f>
        <v>143.56033121687688</v>
      </c>
      <c r="G13"/>
      <c r="H13"/>
    </row>
    <row r="14" spans="1:8" ht="15.75" thickBot="1" x14ac:dyDescent="0.3">
      <c r="A14" s="37" t="s">
        <v>10</v>
      </c>
      <c r="B14" s="37" t="s">
        <v>8</v>
      </c>
      <c r="C14" s="81" t="s">
        <v>14</v>
      </c>
      <c r="D14" s="82"/>
      <c r="E14" s="82"/>
      <c r="F14" s="83"/>
      <c r="G14"/>
      <c r="H14"/>
    </row>
    <row r="15" spans="1:8" ht="30.75" thickBot="1" x14ac:dyDescent="0.3">
      <c r="A15" s="10">
        <f>'Tarifa inicial (2021)'!A14*('Tarifa 2023'!$B$6+1)</f>
        <v>12.707747837345767</v>
      </c>
      <c r="B15" s="10">
        <f>'Tarifa inicial (2021)'!B14*('Tarifa 2023'!$B$6+1)</f>
        <v>12.707747837345767</v>
      </c>
      <c r="C15" s="10" t="s">
        <v>16</v>
      </c>
      <c r="D15" s="11" t="s">
        <v>17</v>
      </c>
      <c r="E15" s="10" t="s">
        <v>16</v>
      </c>
      <c r="F15" s="11" t="s">
        <v>17</v>
      </c>
      <c r="G15"/>
      <c r="H15"/>
    </row>
    <row r="16" spans="1:8" ht="15.75" thickBot="1" x14ac:dyDescent="0.3">
      <c r="A16" s="80" t="s">
        <v>11</v>
      </c>
      <c r="B16" s="80"/>
      <c r="C16" s="10">
        <f>'Tarifa inicial (2021)'!C15*('Tarifa 2023'!$B$6+1)</f>
        <v>35.225451641178118</v>
      </c>
      <c r="D16" s="10">
        <f>'Tarifa inicial (2021)'!D15*('Tarifa 2023'!$B$6+1)</f>
        <v>3.243400075640551</v>
      </c>
      <c r="E16" s="10">
        <f>'Tarifa inicial (2021)'!E15*('Tarifa 2023'!$B$6+1)</f>
        <v>33.125217165968259</v>
      </c>
      <c r="F16" s="10">
        <f>'Tarifa inicial (2021)'!F15*('Tarifa 2023'!$B$6+1)</f>
        <v>8.2813042914920647</v>
      </c>
      <c r="G16"/>
      <c r="H16"/>
    </row>
    <row r="17" spans="1:8" ht="15.75" thickBot="1" x14ac:dyDescent="0.3">
      <c r="A17" s="37" t="s">
        <v>10</v>
      </c>
      <c r="B17" s="37" t="s">
        <v>8</v>
      </c>
      <c r="C17" s="81" t="s">
        <v>15</v>
      </c>
      <c r="D17" s="82"/>
      <c r="E17" s="82"/>
      <c r="F17" s="83"/>
      <c r="G17"/>
      <c r="H17"/>
    </row>
    <row r="18" spans="1:8" ht="30.75" thickBot="1" x14ac:dyDescent="0.3">
      <c r="A18" s="10">
        <f>'Tarifa inicial (2021)'!A17*('Tarifa 2023'!$B$6+1)</f>
        <v>13.013478172344671</v>
      </c>
      <c r="B18" s="10">
        <f>'Tarifa inicial (2021)'!B17*('Tarifa 2023'!$B$6+1)</f>
        <v>34.707039334006062</v>
      </c>
      <c r="C18" s="10" t="s">
        <v>19</v>
      </c>
      <c r="D18" s="11" t="s">
        <v>20</v>
      </c>
      <c r="E18" s="10" t="s">
        <v>19</v>
      </c>
      <c r="F18" s="11" t="s">
        <v>20</v>
      </c>
      <c r="G18"/>
      <c r="H18"/>
    </row>
    <row r="19" spans="1:8" ht="15.75" thickBot="1" x14ac:dyDescent="0.3">
      <c r="A19" s="77" t="s">
        <v>14</v>
      </c>
      <c r="B19" s="78"/>
      <c r="C19" s="10">
        <f>'Tarifa inicial (2021)'!C18*('Tarifa 2023'!$B$6+1)</f>
        <v>2.3262090706438379</v>
      </c>
      <c r="D19" s="10">
        <f>'Tarifa inicial (2021)'!D18*('Tarifa 2023'!$B$6+1)</f>
        <v>0.65133853978027467</v>
      </c>
      <c r="E19" s="10">
        <f>'Tarifa inicial (2021)'!E18*('Tarifa 2023'!$B$6+1)</f>
        <v>2.1268197217315095</v>
      </c>
      <c r="F19" s="10">
        <f>'Tarifa inicial (2021)'!F18*('Tarifa 2023'!$B$6+1)</f>
        <v>1.6615779076027417</v>
      </c>
      <c r="G19"/>
      <c r="H19"/>
    </row>
    <row r="20" spans="1:8" ht="15.75" thickBot="1" x14ac:dyDescent="0.3">
      <c r="A20" s="37" t="s">
        <v>10</v>
      </c>
      <c r="B20" s="37" t="s">
        <v>8</v>
      </c>
      <c r="C20" s="12"/>
      <c r="D20" s="13"/>
      <c r="E20" s="13"/>
      <c r="F20" s="13"/>
      <c r="G20"/>
      <c r="H20"/>
    </row>
    <row r="21" spans="1:8" ht="15.75" thickBot="1" x14ac:dyDescent="0.3">
      <c r="A21" s="10">
        <f>'Tarifa inicial (2021)'!A20*('Tarifa 2023'!$B$6+1)</f>
        <v>2.5666726254321071</v>
      </c>
      <c r="B21" s="10">
        <f>'Tarifa inicial (2021)'!B20*('Tarifa 2023'!$B$6+1)</f>
        <v>6.914025062883919</v>
      </c>
      <c r="C21" s="14"/>
      <c r="D21"/>
      <c r="E21"/>
      <c r="F21"/>
      <c r="G21"/>
      <c r="H21"/>
    </row>
    <row r="22" spans="1:8" ht="15.75" thickBot="1" x14ac:dyDescent="0.3">
      <c r="A22" s="77" t="s">
        <v>15</v>
      </c>
      <c r="B22" s="78"/>
      <c r="C22" s="14"/>
      <c r="D22"/>
      <c r="E22"/>
      <c r="F22"/>
      <c r="G22"/>
      <c r="H22"/>
    </row>
    <row r="23" spans="1:8" ht="15.75" thickBot="1" x14ac:dyDescent="0.3">
      <c r="A23" s="10">
        <f>'Tarifa inicial (2021)'!A22*('Tarifa 2023'!$B$6+1)</f>
        <v>0.54991582430020336</v>
      </c>
      <c r="B23" s="10">
        <f>'Tarifa inicial (2021)'!B22*('Tarifa 2023'!$B$6+1)</f>
        <v>1.4143351149514538</v>
      </c>
      <c r="C23" s="14"/>
      <c r="D23"/>
      <c r="E23"/>
      <c r="F23"/>
      <c r="G23"/>
      <c r="H23"/>
    </row>
    <row r="24" spans="1:8" x14ac:dyDescent="0.25">
      <c r="A24" s="31"/>
      <c r="B24" s="33"/>
      <c r="C24" s="15"/>
      <c r="D24" s="15"/>
      <c r="E24" s="15"/>
      <c r="F24" s="34"/>
      <c r="G24"/>
      <c r="H24"/>
    </row>
    <row r="25" spans="1:8" ht="15.75" thickBot="1" x14ac:dyDescent="0.3">
      <c r="A25" s="32"/>
      <c r="B25" s="16"/>
      <c r="C25" s="30"/>
      <c r="D25" s="16"/>
      <c r="E25" s="17"/>
      <c r="F25" s="17"/>
      <c r="G25"/>
      <c r="H25"/>
    </row>
    <row r="26" spans="1:8" ht="15.75" thickBot="1" x14ac:dyDescent="0.3">
      <c r="A26" s="71" t="s">
        <v>21</v>
      </c>
      <c r="B26" s="72"/>
      <c r="C26" s="72"/>
      <c r="D26" s="72"/>
      <c r="E26" s="72"/>
      <c r="F26" s="73"/>
      <c r="G26"/>
      <c r="H26"/>
    </row>
    <row r="27" spans="1:8" ht="29.25" customHeight="1" thickBot="1" x14ac:dyDescent="0.3">
      <c r="A27" s="62" t="s">
        <v>50</v>
      </c>
      <c r="B27" s="63"/>
      <c r="C27" s="64"/>
      <c r="D27" s="65">
        <f>'Tarifa inicial (2021)'!D26*('Tarifa 2023'!$B$6+1)</f>
        <v>7.8293551006241177E-2</v>
      </c>
      <c r="E27" s="66"/>
      <c r="F27" s="67"/>
      <c r="G27"/>
      <c r="H27"/>
    </row>
    <row r="28" spans="1:8" ht="15.75" thickBot="1" x14ac:dyDescent="0.3">
      <c r="A28" s="71" t="s">
        <v>23</v>
      </c>
      <c r="B28" s="72"/>
      <c r="C28" s="72"/>
      <c r="D28" s="72"/>
      <c r="E28" s="72"/>
      <c r="F28" s="73"/>
      <c r="G28"/>
      <c r="H28"/>
    </row>
    <row r="29" spans="1:8" ht="15.75" thickBot="1" x14ac:dyDescent="0.3">
      <c r="A29" s="56" t="s">
        <v>22</v>
      </c>
      <c r="B29" s="57"/>
      <c r="C29" s="58"/>
      <c r="D29" s="59" t="s">
        <v>49</v>
      </c>
      <c r="E29" s="60"/>
      <c r="F29" s="61"/>
      <c r="G29"/>
      <c r="H29"/>
    </row>
    <row r="30" spans="1:8" ht="15.75" thickBot="1" x14ac:dyDescent="0.3">
      <c r="A30" s="62" t="s">
        <v>24</v>
      </c>
      <c r="B30" s="63"/>
      <c r="C30" s="64"/>
      <c r="D30" s="65">
        <f>'Tarifa inicial (2021)'!D29*('Tarifa 2023'!$B$6+1)</f>
        <v>0.20869418519490435</v>
      </c>
      <c r="E30" s="66"/>
      <c r="F30" s="67"/>
      <c r="G30"/>
      <c r="H30"/>
    </row>
    <row r="31" spans="1:8" ht="30" customHeight="1" thickBot="1" x14ac:dyDescent="0.3">
      <c r="A31" s="74" t="s">
        <v>25</v>
      </c>
      <c r="B31" s="75"/>
      <c r="C31" s="76"/>
      <c r="D31" s="65">
        <f>'Tarifa inicial (2021)'!D30*('Tarifa 2023'!$B$6+1)</f>
        <v>0.20869418519490435</v>
      </c>
      <c r="E31" s="66"/>
      <c r="F31" s="67"/>
      <c r="G31"/>
      <c r="H31"/>
    </row>
    <row r="32" spans="1:8" x14ac:dyDescent="0.25">
      <c r="A32" s="45" t="s">
        <v>26</v>
      </c>
      <c r="B32" s="46"/>
      <c r="C32" s="46"/>
      <c r="D32" s="46"/>
      <c r="E32" s="46"/>
      <c r="F32" s="47"/>
      <c r="G32"/>
      <c r="H32"/>
    </row>
    <row r="33" spans="1:9" ht="15.75" thickBot="1" x14ac:dyDescent="0.3">
      <c r="A33" s="18" t="s">
        <v>27</v>
      </c>
      <c r="B33" s="19">
        <f>'Tarifa inicial (2021)'!B32*('Tarifa 2023'!$B$6+1)</f>
        <v>18.064675011457005</v>
      </c>
      <c r="C33" s="20"/>
      <c r="D33" s="20"/>
      <c r="E33" s="20"/>
      <c r="F33" s="21"/>
      <c r="G33"/>
      <c r="H33"/>
    </row>
    <row r="34" spans="1:9" ht="15.75" thickBot="1" x14ac:dyDescent="0.3">
      <c r="A34" s="71" t="s">
        <v>28</v>
      </c>
      <c r="B34" s="72"/>
      <c r="C34" s="72"/>
      <c r="D34" s="72"/>
      <c r="E34" s="72"/>
      <c r="F34" s="73"/>
      <c r="G34"/>
      <c r="H34"/>
    </row>
    <row r="35" spans="1:9" ht="15.75" thickBot="1" x14ac:dyDescent="0.3">
      <c r="A35" s="62" t="s">
        <v>50</v>
      </c>
      <c r="B35" s="63"/>
      <c r="C35" s="64"/>
      <c r="D35" s="65">
        <f>'Tarifa inicial (2021)'!D34*('Tarifa 2023'!$B$6+1)</f>
        <v>1.3048038992822808</v>
      </c>
      <c r="E35" s="66"/>
      <c r="F35" s="67"/>
      <c r="G35"/>
      <c r="H35"/>
    </row>
    <row r="36" spans="1:9" x14ac:dyDescent="0.25">
      <c r="A36" s="45" t="s">
        <v>26</v>
      </c>
      <c r="B36" s="46"/>
      <c r="C36" s="46"/>
      <c r="D36" s="46"/>
      <c r="E36" s="46"/>
      <c r="F36" s="47"/>
      <c r="G36"/>
      <c r="H36"/>
    </row>
    <row r="37" spans="1:9" ht="15" customHeight="1" x14ac:dyDescent="0.25">
      <c r="A37" s="22" t="s">
        <v>27</v>
      </c>
      <c r="B37" s="23">
        <f>'Tarifa inicial (2021)'!B36*('Tarifa 2023'!$B$6+1)</f>
        <v>90.323375057285034</v>
      </c>
      <c r="F37" s="24"/>
    </row>
    <row r="38" spans="1:9" ht="15.75" x14ac:dyDescent="0.25">
      <c r="A38" s="25" t="s">
        <v>30</v>
      </c>
      <c r="B38" s="26"/>
      <c r="C38" s="26"/>
      <c r="D38" s="26"/>
      <c r="F38" s="24"/>
    </row>
    <row r="39" spans="1:9" ht="16.5" thickBot="1" x14ac:dyDescent="0.3">
      <c r="A39" s="27" t="s">
        <v>31</v>
      </c>
      <c r="B39" s="28"/>
      <c r="C39" s="28"/>
      <c r="D39" s="28"/>
      <c r="E39" s="20"/>
      <c r="F39" s="29"/>
    </row>
    <row r="40" spans="1:9" ht="15.75" thickBot="1" x14ac:dyDescent="0.3">
      <c r="A40" s="71" t="s">
        <v>32</v>
      </c>
      <c r="B40" s="72"/>
      <c r="C40" s="72"/>
      <c r="D40" s="72"/>
      <c r="E40" s="72"/>
      <c r="F40" s="73"/>
    </row>
    <row r="41" spans="1:9" ht="15.75" thickBot="1" x14ac:dyDescent="0.3">
      <c r="A41" s="56" t="s">
        <v>22</v>
      </c>
      <c r="B41" s="57"/>
      <c r="C41" s="58"/>
      <c r="D41" s="59" t="s">
        <v>49</v>
      </c>
      <c r="E41" s="60"/>
      <c r="F41" s="61"/>
    </row>
    <row r="42" spans="1:9" ht="15.75" thickBot="1" x14ac:dyDescent="0.3">
      <c r="A42" s="62" t="s">
        <v>24</v>
      </c>
      <c r="B42" s="63"/>
      <c r="C42" s="64"/>
      <c r="D42" s="65">
        <f>'Tarifa inicial (2021)'!D41*('Tarifa 2023'!$B$6+1)</f>
        <v>0.10434709259745217</v>
      </c>
      <c r="E42" s="66"/>
      <c r="F42" s="67"/>
    </row>
    <row r="43" spans="1:9" ht="37.5" customHeight="1" thickBot="1" x14ac:dyDescent="0.3">
      <c r="A43" s="68" t="s">
        <v>25</v>
      </c>
      <c r="B43" s="69"/>
      <c r="C43" s="70"/>
      <c r="D43" s="65">
        <f>'Tarifa inicial (2021)'!D42*('Tarifa 2023'!$B$6+1)</f>
        <v>0.10434709259745217</v>
      </c>
      <c r="E43" s="66"/>
      <c r="F43" s="67"/>
    </row>
    <row r="44" spans="1:9" x14ac:dyDescent="0.25">
      <c r="A44" s="45" t="s">
        <v>26</v>
      </c>
      <c r="B44" s="46"/>
      <c r="C44" s="46"/>
      <c r="D44" s="46"/>
      <c r="E44" s="46"/>
      <c r="F44" s="47"/>
      <c r="G44" s="5"/>
    </row>
    <row r="45" spans="1:9" x14ac:dyDescent="0.25">
      <c r="A45" s="48" t="s">
        <v>34</v>
      </c>
      <c r="B45" s="49"/>
      <c r="C45" s="23">
        <f>'Tarifa inicial (2021)'!C44*('Tarifa 2023'!$B$6+1)</f>
        <v>7.2311870538871315</v>
      </c>
      <c r="F45" s="24"/>
      <c r="G45" s="5"/>
    </row>
    <row r="46" spans="1:9" x14ac:dyDescent="0.25">
      <c r="A46" s="22" t="s">
        <v>35</v>
      </c>
      <c r="B46" s="23"/>
      <c r="C46" s="23">
        <f>'Tarifa inicial (2021)'!C45*('Tarifa 2023'!$B$6+1)</f>
        <v>3.6155935269435657</v>
      </c>
      <c r="F46" s="24"/>
      <c r="G46" s="5"/>
      <c r="H46" s="6"/>
      <c r="I46" s="6"/>
    </row>
    <row r="47" spans="1:9" ht="15.75" x14ac:dyDescent="0.25">
      <c r="A47" s="25" t="s">
        <v>36</v>
      </c>
      <c r="B47" s="26"/>
      <c r="C47" s="26"/>
      <c r="D47" s="26"/>
      <c r="F47" s="24"/>
      <c r="G47" s="5"/>
      <c r="H47" s="5"/>
    </row>
    <row r="48" spans="1:9" ht="16.5" thickBot="1" x14ac:dyDescent="0.3">
      <c r="A48" s="27" t="s">
        <v>37</v>
      </c>
      <c r="B48" s="28"/>
      <c r="C48" s="28"/>
      <c r="D48" s="28"/>
      <c r="E48" s="20"/>
      <c r="F48" s="29"/>
    </row>
    <row r="49" spans="5:9" x14ac:dyDescent="0.25">
      <c r="E49" s="50" t="s">
        <v>3</v>
      </c>
      <c r="F49" s="51"/>
    </row>
    <row r="50" spans="5:9" s="4" customFormat="1" x14ac:dyDescent="0.25">
      <c r="E50" s="52"/>
      <c r="F50" s="53"/>
      <c r="I50"/>
    </row>
    <row r="51" spans="5:9" s="4" customFormat="1" x14ac:dyDescent="0.25">
      <c r="E51" s="52"/>
      <c r="F51" s="53"/>
      <c r="I51"/>
    </row>
    <row r="52" spans="5:9" s="4" customFormat="1" x14ac:dyDescent="0.25">
      <c r="E52" s="52"/>
      <c r="F52" s="53"/>
      <c r="I52"/>
    </row>
    <row r="53" spans="5:9" s="4" customFormat="1" x14ac:dyDescent="0.25">
      <c r="E53" s="52"/>
      <c r="F53" s="53"/>
      <c r="I53"/>
    </row>
    <row r="54" spans="5:9" s="4" customFormat="1" x14ac:dyDescent="0.25">
      <c r="E54" s="52"/>
      <c r="F54" s="53"/>
      <c r="I54"/>
    </row>
    <row r="55" spans="5:9" s="4" customFormat="1" ht="15.75" thickBot="1" x14ac:dyDescent="0.3">
      <c r="E55" s="54"/>
      <c r="F55" s="55"/>
      <c r="I55"/>
    </row>
  </sheetData>
  <mergeCells count="39">
    <mergeCell ref="A1:F1"/>
    <mergeCell ref="A2:F2"/>
    <mergeCell ref="A9:B9"/>
    <mergeCell ref="C9:F9"/>
    <mergeCell ref="A10:B10"/>
    <mergeCell ref="C10:F10"/>
    <mergeCell ref="A28:F28"/>
    <mergeCell ref="C11:D11"/>
    <mergeCell ref="E11:F11"/>
    <mergeCell ref="A13:B13"/>
    <mergeCell ref="C14:F14"/>
    <mergeCell ref="A16:B16"/>
    <mergeCell ref="C17:F17"/>
    <mergeCell ref="A19:B19"/>
    <mergeCell ref="A22:B22"/>
    <mergeCell ref="A26:F26"/>
    <mergeCell ref="A27:C27"/>
    <mergeCell ref="D27:F27"/>
    <mergeCell ref="A40:F40"/>
    <mergeCell ref="A29:C29"/>
    <mergeCell ref="D29:F29"/>
    <mergeCell ref="A30:C30"/>
    <mergeCell ref="D30:F30"/>
    <mergeCell ref="A31:C31"/>
    <mergeCell ref="D31:F31"/>
    <mergeCell ref="A32:F32"/>
    <mergeCell ref="A34:F34"/>
    <mergeCell ref="A35:C35"/>
    <mergeCell ref="D35:F35"/>
    <mergeCell ref="A36:F36"/>
    <mergeCell ref="A44:F44"/>
    <mergeCell ref="A45:B45"/>
    <mergeCell ref="E49:F55"/>
    <mergeCell ref="A41:C41"/>
    <mergeCell ref="D41:F41"/>
    <mergeCell ref="A42:C42"/>
    <mergeCell ref="D42:F42"/>
    <mergeCell ref="A43:C43"/>
    <mergeCell ref="D43:F43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01C78-8454-46E9-846B-868765B9E61C}">
  <dimension ref="A1:I54"/>
  <sheetViews>
    <sheetView showGridLines="0" zoomScale="85" zoomScaleNormal="85" workbookViewId="0">
      <selection activeCell="H8" sqref="H8"/>
    </sheetView>
  </sheetViews>
  <sheetFormatPr defaultRowHeight="15" x14ac:dyDescent="0.25"/>
  <cols>
    <col min="1" max="1" width="20.28515625" style="4" customWidth="1"/>
    <col min="2" max="2" width="24" style="4" customWidth="1"/>
    <col min="3" max="3" width="20.7109375" style="4" bestFit="1" customWidth="1"/>
    <col min="4" max="4" width="20.28515625" style="4" customWidth="1"/>
    <col min="5" max="8" width="17.85546875" style="4" customWidth="1"/>
  </cols>
  <sheetData>
    <row r="1" spans="1:8" ht="104.25" customHeight="1" thickBot="1" x14ac:dyDescent="0.3">
      <c r="A1" s="84"/>
      <c r="B1" s="84"/>
      <c r="C1" s="84"/>
      <c r="D1" s="84"/>
      <c r="E1" s="84"/>
      <c r="F1" s="84"/>
      <c r="G1" s="2"/>
      <c r="H1" s="2"/>
    </row>
    <row r="2" spans="1:8" ht="19.5" thickBot="1" x14ac:dyDescent="0.3">
      <c r="A2" s="85" t="s">
        <v>41</v>
      </c>
      <c r="B2" s="86"/>
      <c r="C2" s="86"/>
      <c r="D2" s="86"/>
      <c r="E2" s="86"/>
      <c r="F2" s="87"/>
      <c r="G2"/>
      <c r="H2"/>
    </row>
    <row r="3" spans="1:8" ht="18.75" x14ac:dyDescent="0.25">
      <c r="A3" s="7" t="s">
        <v>39</v>
      </c>
      <c r="B3" s="38"/>
      <c r="C3" s="1"/>
      <c r="D3" s="1"/>
      <c r="E3" s="1"/>
      <c r="F3" s="1"/>
      <c r="G3" s="1"/>
      <c r="H3" s="1"/>
    </row>
    <row r="4" spans="1:8" x14ac:dyDescent="0.25">
      <c r="A4" s="7" t="s">
        <v>0</v>
      </c>
      <c r="B4" s="38"/>
      <c r="C4" s="8"/>
      <c r="D4" s="2"/>
      <c r="E4" s="3"/>
      <c r="F4" s="3"/>
      <c r="G4" s="3"/>
      <c r="H4" s="2"/>
    </row>
    <row r="5" spans="1:8" x14ac:dyDescent="0.25">
      <c r="A5" s="7" t="s">
        <v>1</v>
      </c>
      <c r="B5" s="35"/>
      <c r="C5" s="2"/>
      <c r="E5" s="2"/>
      <c r="F5" s="2"/>
      <c r="G5" s="2"/>
      <c r="H5" s="2"/>
    </row>
    <row r="6" spans="1:8" x14ac:dyDescent="0.25">
      <c r="A6" s="7" t="s">
        <v>2</v>
      </c>
      <c r="B6" s="36">
        <f>Cálculos!E7-1</f>
        <v>0.11886869625198027</v>
      </c>
    </row>
    <row r="7" spans="1:8" ht="15.75" thickBot="1" x14ac:dyDescent="0.3">
      <c r="A7" s="7"/>
      <c r="B7" s="9"/>
    </row>
    <row r="8" spans="1:8" ht="15.75" thickBot="1" x14ac:dyDescent="0.3">
      <c r="A8" s="71" t="s">
        <v>5</v>
      </c>
      <c r="B8" s="73"/>
      <c r="C8" s="71" t="s">
        <v>6</v>
      </c>
      <c r="D8" s="72"/>
      <c r="E8" s="72"/>
      <c r="F8" s="73"/>
      <c r="G8"/>
      <c r="H8"/>
    </row>
    <row r="9" spans="1:8" ht="15.75" thickBot="1" x14ac:dyDescent="0.3">
      <c r="A9" s="80" t="s">
        <v>7</v>
      </c>
      <c r="B9" s="80"/>
      <c r="C9" s="80" t="s">
        <v>12</v>
      </c>
      <c r="D9" s="79"/>
      <c r="E9" s="79"/>
      <c r="F9" s="79"/>
      <c r="G9"/>
      <c r="H9"/>
    </row>
    <row r="10" spans="1:8" ht="15.75" thickBot="1" x14ac:dyDescent="0.3">
      <c r="A10" s="37" t="s">
        <v>10</v>
      </c>
      <c r="B10" s="37" t="s">
        <v>8</v>
      </c>
      <c r="C10" s="79" t="s">
        <v>10</v>
      </c>
      <c r="D10" s="79"/>
      <c r="E10" s="79" t="s">
        <v>8</v>
      </c>
      <c r="F10" s="79"/>
      <c r="G10"/>
      <c r="H10"/>
    </row>
    <row r="11" spans="1:8" ht="15.75" thickBot="1" x14ac:dyDescent="0.3">
      <c r="A11" s="10">
        <f>'Tarifa inicial (2021)'!A11*('Tarifa 2022'!$B$6+1)</f>
        <v>40.292205457050841</v>
      </c>
      <c r="B11" s="10">
        <f>'Tarifa inicial (2021)'!B11*('Tarifa 2022'!$B$6+1)</f>
        <v>71.332794822588255</v>
      </c>
      <c r="C11" s="10" t="s">
        <v>13</v>
      </c>
      <c r="D11" s="10" t="s">
        <v>18</v>
      </c>
      <c r="E11" s="10" t="s">
        <v>13</v>
      </c>
      <c r="F11" s="10" t="s">
        <v>18</v>
      </c>
      <c r="G11"/>
      <c r="H11"/>
    </row>
    <row r="12" spans="1:8" ht="15.75" thickBot="1" x14ac:dyDescent="0.3">
      <c r="A12" s="80" t="s">
        <v>9</v>
      </c>
      <c r="B12" s="80"/>
      <c r="C12" s="10">
        <f>'Tarifa inicial (2021)'!C12*('Tarifa 2022'!$B$6+1)</f>
        <v>206.49916362478311</v>
      </c>
      <c r="D12" s="10">
        <f>'Tarifa inicial (2021)'!D12*('Tarifa 2022'!$B$6+1)</f>
        <v>65.418460858793452</v>
      </c>
      <c r="E12" s="10">
        <f>'Tarifa inicial (2021)'!E12*('Tarifa 2022'!$B$6+1)</f>
        <v>296.36096114875897</v>
      </c>
      <c r="F12" s="10">
        <f>'Tarifa inicial (2021)'!F12*('Tarifa 2022'!$B$6+1)</f>
        <v>139.16079914811291</v>
      </c>
      <c r="G12"/>
      <c r="H12"/>
    </row>
    <row r="13" spans="1:8" ht="15.75" thickBot="1" x14ac:dyDescent="0.3">
      <c r="A13" s="37" t="s">
        <v>10</v>
      </c>
      <c r="B13" s="37" t="s">
        <v>8</v>
      </c>
      <c r="C13" s="81" t="s">
        <v>14</v>
      </c>
      <c r="D13" s="82"/>
      <c r="E13" s="82"/>
      <c r="F13" s="83"/>
      <c r="G13"/>
      <c r="H13"/>
    </row>
    <row r="14" spans="1:8" ht="30.75" thickBot="1" x14ac:dyDescent="0.3">
      <c r="A14" s="10">
        <f>'Tarifa inicial (2021)'!A14*('Tarifa 2022'!$B$6+1)</f>
        <v>12.318307776444069</v>
      </c>
      <c r="B14" s="10">
        <f>'Tarifa inicial (2021)'!B14*('Tarifa 2022'!$B$6+1)</f>
        <v>12.318307776444069</v>
      </c>
      <c r="C14" s="10" t="s">
        <v>16</v>
      </c>
      <c r="D14" s="11" t="s">
        <v>17</v>
      </c>
      <c r="E14" s="10" t="s">
        <v>16</v>
      </c>
      <c r="F14" s="11" t="s">
        <v>17</v>
      </c>
      <c r="G14"/>
      <c r="H14"/>
    </row>
    <row r="15" spans="1:8" ht="15.75" thickBot="1" x14ac:dyDescent="0.3">
      <c r="A15" s="80" t="s">
        <v>11</v>
      </c>
      <c r="B15" s="80"/>
      <c r="C15" s="10">
        <f>'Tarifa inicial (2021)'!C15*('Tarifa 2022'!$B$6+1)</f>
        <v>34.145936828009191</v>
      </c>
      <c r="D15" s="10">
        <f>'Tarifa inicial (2021)'!D15*('Tarifa 2022'!$B$6+1)</f>
        <v>3.1440032400129212</v>
      </c>
      <c r="E15" s="10">
        <f>'Tarifa inicial (2021)'!E15*('Tarifa 2022'!$B$6+1)</f>
        <v>32.110065877509022</v>
      </c>
      <c r="F15" s="10">
        <f>'Tarifa inicial (2021)'!F15*('Tarifa 2022'!$B$6+1)</f>
        <v>8.0275164693772556</v>
      </c>
      <c r="G15"/>
      <c r="H15"/>
    </row>
    <row r="16" spans="1:8" ht="15.75" thickBot="1" x14ac:dyDescent="0.3">
      <c r="A16" s="37" t="s">
        <v>10</v>
      </c>
      <c r="B16" s="37" t="s">
        <v>8</v>
      </c>
      <c r="C16" s="81" t="s">
        <v>15</v>
      </c>
      <c r="D16" s="82"/>
      <c r="E16" s="82"/>
      <c r="F16" s="83"/>
      <c r="G16"/>
      <c r="H16"/>
    </row>
    <row r="17" spans="1:8" ht="30.75" thickBot="1" x14ac:dyDescent="0.3">
      <c r="A17" s="10">
        <f>'Tarifa inicial (2021)'!A17*('Tarifa 2022'!$B$6+1)</f>
        <v>12.614668737592828</v>
      </c>
      <c r="B17" s="10">
        <f>'Tarifa inicial (2021)'!B17*('Tarifa 2022'!$B$6+1)</f>
        <v>33.643411719974338</v>
      </c>
      <c r="C17" s="10" t="s">
        <v>19</v>
      </c>
      <c r="D17" s="11" t="s">
        <v>20</v>
      </c>
      <c r="E17" s="10" t="s">
        <v>19</v>
      </c>
      <c r="F17" s="11" t="s">
        <v>20</v>
      </c>
      <c r="G17"/>
      <c r="H17"/>
    </row>
    <row r="18" spans="1:8" ht="15.75" thickBot="1" x14ac:dyDescent="0.3">
      <c r="A18" s="77" t="s">
        <v>14</v>
      </c>
      <c r="B18" s="78"/>
      <c r="C18" s="10">
        <f>'Tarifa inicial (2021)'!C18*('Tarifa 2022'!$B$6+1)</f>
        <v>2.2549203565666445</v>
      </c>
      <c r="D18" s="10">
        <f>'Tarifa inicial (2021)'!D18*('Tarifa 2022'!$B$6+1)</f>
        <v>0.63137769983866043</v>
      </c>
      <c r="E18" s="10">
        <f>'Tarifa inicial (2021)'!E18*('Tarifa 2022'!$B$6+1)</f>
        <v>2.0616414688609326</v>
      </c>
      <c r="F18" s="10">
        <f>'Tarifa inicial (2021)'!F18*('Tarifa 2022'!$B$6+1)</f>
        <v>1.6106573975476035</v>
      </c>
      <c r="G18"/>
      <c r="H18"/>
    </row>
    <row r="19" spans="1:8" ht="15.75" thickBot="1" x14ac:dyDescent="0.3">
      <c r="A19" s="37" t="s">
        <v>10</v>
      </c>
      <c r="B19" s="37" t="s">
        <v>8</v>
      </c>
      <c r="C19" s="12"/>
      <c r="D19" s="13"/>
      <c r="E19" s="13"/>
      <c r="F19" s="13"/>
      <c r="G19"/>
      <c r="H19"/>
    </row>
    <row r="20" spans="1:8" ht="15.75" thickBot="1" x14ac:dyDescent="0.3">
      <c r="A20" s="10">
        <f>'Tarifa inicial (2021)'!A20*('Tarifa 2022'!$B$6+1)</f>
        <v>2.4880146951397339</v>
      </c>
      <c r="B20" s="10">
        <f>'Tarifa inicial (2021)'!B20*('Tarifa 2022'!$B$6+1)</f>
        <v>6.7021387100832825</v>
      </c>
      <c r="C20" s="14"/>
      <c r="D20"/>
      <c r="E20"/>
      <c r="F20"/>
      <c r="G20"/>
      <c r="H20"/>
    </row>
    <row r="21" spans="1:8" ht="15.75" thickBot="1" x14ac:dyDescent="0.3">
      <c r="A21" s="77" t="s">
        <v>15</v>
      </c>
      <c r="B21" s="78"/>
      <c r="C21" s="14"/>
      <c r="D21"/>
      <c r="E21"/>
      <c r="F21"/>
      <c r="G21"/>
      <c r="H21"/>
    </row>
    <row r="22" spans="1:8" ht="15.75" thickBot="1" x14ac:dyDescent="0.3">
      <c r="A22" s="10">
        <f>'Tarifa inicial (2021)'!A22*('Tarifa 2022'!$B$6+1)</f>
        <v>0.53306317229235478</v>
      </c>
      <c r="B22" s="10">
        <f>'Tarifa inicial (2021)'!B22*('Tarifa 2022'!$B$6+1)</f>
        <v>1.37099157679252</v>
      </c>
      <c r="C22" s="14"/>
      <c r="D22"/>
      <c r="E22"/>
      <c r="F22"/>
      <c r="G22"/>
      <c r="H22"/>
    </row>
    <row r="23" spans="1:8" x14ac:dyDescent="0.25">
      <c r="A23" s="31"/>
      <c r="B23" s="33"/>
      <c r="C23" s="15"/>
      <c r="D23" s="15"/>
      <c r="E23" s="15"/>
      <c r="F23" s="34"/>
      <c r="G23"/>
      <c r="H23"/>
    </row>
    <row r="24" spans="1:8" ht="15.75" thickBot="1" x14ac:dyDescent="0.3">
      <c r="A24" s="32"/>
      <c r="B24" s="16"/>
      <c r="C24" s="30"/>
      <c r="D24" s="16"/>
      <c r="E24" s="17"/>
      <c r="F24" s="17"/>
      <c r="G24"/>
      <c r="H24"/>
    </row>
    <row r="25" spans="1:8" ht="15.75" thickBot="1" x14ac:dyDescent="0.3">
      <c r="A25" s="71" t="s">
        <v>21</v>
      </c>
      <c r="B25" s="72"/>
      <c r="C25" s="72"/>
      <c r="D25" s="72"/>
      <c r="E25" s="72"/>
      <c r="F25" s="73"/>
      <c r="G25"/>
      <c r="H25"/>
    </row>
    <row r="26" spans="1:8" ht="29.25" customHeight="1" thickBot="1" x14ac:dyDescent="0.3">
      <c r="A26" s="62" t="s">
        <v>29</v>
      </c>
      <c r="B26" s="63"/>
      <c r="C26" s="64"/>
      <c r="D26" s="65">
        <f>'Tarifa inicial (2021)'!D26*('Tarifa 2022'!$B$6+1)</f>
        <v>7.5894176572443059E-2</v>
      </c>
      <c r="E26" s="66"/>
      <c r="F26" s="67"/>
      <c r="G26"/>
      <c r="H26"/>
    </row>
    <row r="27" spans="1:8" ht="15.75" thickBot="1" x14ac:dyDescent="0.3">
      <c r="A27" s="71" t="s">
        <v>23</v>
      </c>
      <c r="B27" s="72"/>
      <c r="C27" s="72"/>
      <c r="D27" s="72"/>
      <c r="E27" s="72"/>
      <c r="F27" s="73"/>
      <c r="G27"/>
      <c r="H27"/>
    </row>
    <row r="28" spans="1:8" ht="15.75" thickBot="1" x14ac:dyDescent="0.3">
      <c r="A28" s="56" t="s">
        <v>22</v>
      </c>
      <c r="B28" s="57"/>
      <c r="C28" s="58"/>
      <c r="D28" s="59" t="s">
        <v>33</v>
      </c>
      <c r="E28" s="60"/>
      <c r="F28" s="61"/>
      <c r="G28"/>
      <c r="H28"/>
    </row>
    <row r="29" spans="1:8" ht="15.75" thickBot="1" x14ac:dyDescent="0.3">
      <c r="A29" s="62" t="s">
        <v>24</v>
      </c>
      <c r="B29" s="63"/>
      <c r="C29" s="64"/>
      <c r="D29" s="65">
        <f>'Tarifa inicial (2021)'!D29*('Tarifa 2022'!$B$6+1)</f>
        <v>0.20229856913197899</v>
      </c>
      <c r="E29" s="66"/>
      <c r="F29" s="67"/>
      <c r="G29"/>
      <c r="H29"/>
    </row>
    <row r="30" spans="1:8" ht="30" customHeight="1" thickBot="1" x14ac:dyDescent="0.3">
      <c r="A30" s="74" t="s">
        <v>25</v>
      </c>
      <c r="B30" s="75"/>
      <c r="C30" s="76"/>
      <c r="D30" s="65">
        <f>'Tarifa inicial (2021)'!D30*('Tarifa 2022'!$B$6+1)</f>
        <v>0.20229856913197899</v>
      </c>
      <c r="E30" s="66"/>
      <c r="F30" s="67"/>
      <c r="G30"/>
      <c r="H30"/>
    </row>
    <row r="31" spans="1:8" x14ac:dyDescent="0.25">
      <c r="A31" s="45" t="s">
        <v>26</v>
      </c>
      <c r="B31" s="46"/>
      <c r="C31" s="46"/>
      <c r="D31" s="46"/>
      <c r="E31" s="46"/>
      <c r="F31" s="47"/>
      <c r="G31"/>
      <c r="H31"/>
    </row>
    <row r="32" spans="1:8" ht="15.75" thickBot="1" x14ac:dyDescent="0.3">
      <c r="A32" s="18" t="s">
        <v>27</v>
      </c>
      <c r="B32" s="19">
        <f>'Tarifa inicial (2021)'!B32*('Tarifa 2022'!$B$6+1)</f>
        <v>17.511067226137541</v>
      </c>
      <c r="C32" s="20"/>
      <c r="D32" s="20"/>
      <c r="E32" s="20"/>
      <c r="F32" s="21"/>
      <c r="G32"/>
      <c r="H32"/>
    </row>
    <row r="33" spans="1:9" ht="15.75" thickBot="1" x14ac:dyDescent="0.3">
      <c r="A33" s="71" t="s">
        <v>28</v>
      </c>
      <c r="B33" s="72"/>
      <c r="C33" s="72"/>
      <c r="D33" s="72"/>
      <c r="E33" s="72"/>
      <c r="F33" s="73"/>
      <c r="G33"/>
      <c r="H33"/>
    </row>
    <row r="34" spans="1:9" ht="15.75" thickBot="1" x14ac:dyDescent="0.3">
      <c r="A34" s="62" t="s">
        <v>29</v>
      </c>
      <c r="B34" s="63"/>
      <c r="C34" s="64"/>
      <c r="D34" s="65">
        <f>'Tarifa inicial (2021)'!D34*('Tarifa 2022'!$B$6+1)</f>
        <v>1.2648170411461819</v>
      </c>
      <c r="E34" s="66"/>
      <c r="F34" s="67"/>
      <c r="G34"/>
      <c r="H34"/>
    </row>
    <row r="35" spans="1:9" x14ac:dyDescent="0.25">
      <c r="A35" s="45" t="s">
        <v>26</v>
      </c>
      <c r="B35" s="46"/>
      <c r="C35" s="46"/>
      <c r="D35" s="46"/>
      <c r="E35" s="46"/>
      <c r="F35" s="47"/>
      <c r="G35"/>
      <c r="H35"/>
    </row>
    <row r="36" spans="1:9" ht="15" customHeight="1" x14ac:dyDescent="0.25">
      <c r="A36" s="22" t="s">
        <v>27</v>
      </c>
      <c r="B36" s="23">
        <f>'Tarifa inicial (2021)'!B36*('Tarifa 2022'!$B$6+1)</f>
        <v>87.555336130687721</v>
      </c>
      <c r="F36" s="24"/>
    </row>
    <row r="37" spans="1:9" ht="15.75" x14ac:dyDescent="0.25">
      <c r="A37" s="25" t="s">
        <v>30</v>
      </c>
      <c r="B37" s="26"/>
      <c r="C37" s="26"/>
      <c r="D37" s="26"/>
      <c r="F37" s="24"/>
    </row>
    <row r="38" spans="1:9" ht="16.5" thickBot="1" x14ac:dyDescent="0.3">
      <c r="A38" s="27" t="s">
        <v>31</v>
      </c>
      <c r="B38" s="28"/>
      <c r="C38" s="28"/>
      <c r="D38" s="28"/>
      <c r="E38" s="20"/>
      <c r="F38" s="29"/>
    </row>
    <row r="39" spans="1:9" ht="15.75" thickBot="1" x14ac:dyDescent="0.3">
      <c r="A39" s="71" t="s">
        <v>32</v>
      </c>
      <c r="B39" s="72"/>
      <c r="C39" s="72"/>
      <c r="D39" s="72"/>
      <c r="E39" s="72"/>
      <c r="F39" s="73"/>
    </row>
    <row r="40" spans="1:9" ht="15.75" thickBot="1" x14ac:dyDescent="0.3">
      <c r="A40" s="56" t="s">
        <v>22</v>
      </c>
      <c r="B40" s="57"/>
      <c r="C40" s="58"/>
      <c r="D40" s="59" t="s">
        <v>33</v>
      </c>
      <c r="E40" s="60"/>
      <c r="F40" s="61"/>
    </row>
    <row r="41" spans="1:9" ht="15.75" thickBot="1" x14ac:dyDescent="0.3">
      <c r="A41" s="62" t="s">
        <v>24</v>
      </c>
      <c r="B41" s="63"/>
      <c r="C41" s="64"/>
      <c r="D41" s="65">
        <f>'Tarifa inicial (2021)'!D41*('Tarifa 2022'!$B$6+1)</f>
        <v>0.1011492845659895</v>
      </c>
      <c r="E41" s="66"/>
      <c r="F41" s="67"/>
    </row>
    <row r="42" spans="1:9" ht="37.5" customHeight="1" thickBot="1" x14ac:dyDescent="0.3">
      <c r="A42" s="68" t="s">
        <v>25</v>
      </c>
      <c r="B42" s="69"/>
      <c r="C42" s="70"/>
      <c r="D42" s="65">
        <f>'Tarifa inicial (2021)'!D42*('Tarifa 2022'!$B$6+1)</f>
        <v>0.1011492845659895</v>
      </c>
      <c r="E42" s="66"/>
      <c r="F42" s="67"/>
    </row>
    <row r="43" spans="1:9" x14ac:dyDescent="0.25">
      <c r="A43" s="45" t="s">
        <v>26</v>
      </c>
      <c r="B43" s="46"/>
      <c r="C43" s="46"/>
      <c r="D43" s="46"/>
      <c r="E43" s="46"/>
      <c r="F43" s="47"/>
      <c r="G43" s="5"/>
    </row>
    <row r="44" spans="1:9" x14ac:dyDescent="0.25">
      <c r="A44" s="48" t="s">
        <v>34</v>
      </c>
      <c r="B44" s="49"/>
      <c r="C44" s="23">
        <f>'Tarifa inicial (2021)'!C44*('Tarifa 2022'!$B$6+1)</f>
        <v>7.0095809941271705</v>
      </c>
      <c r="F44" s="24"/>
      <c r="G44" s="5"/>
    </row>
    <row r="45" spans="1:9" x14ac:dyDescent="0.25">
      <c r="A45" s="22" t="s">
        <v>35</v>
      </c>
      <c r="B45" s="23"/>
      <c r="C45" s="23">
        <f>'Tarifa inicial (2021)'!C45*('Tarifa 2022'!$B$6+1)</f>
        <v>3.5047904970635853</v>
      </c>
      <c r="F45" s="24"/>
      <c r="G45" s="5"/>
      <c r="H45" s="6"/>
      <c r="I45" s="6"/>
    </row>
    <row r="46" spans="1:9" ht="15.75" x14ac:dyDescent="0.25">
      <c r="A46" s="25" t="s">
        <v>36</v>
      </c>
      <c r="B46" s="26"/>
      <c r="C46" s="26"/>
      <c r="D46" s="26"/>
      <c r="F46" s="24"/>
      <c r="G46" s="5"/>
      <c r="H46" s="5"/>
    </row>
    <row r="47" spans="1:9" ht="16.5" thickBot="1" x14ac:dyDescent="0.3">
      <c r="A47" s="27" t="s">
        <v>37</v>
      </c>
      <c r="B47" s="28"/>
      <c r="C47" s="28"/>
      <c r="D47" s="28"/>
      <c r="E47" s="20"/>
      <c r="F47" s="29"/>
    </row>
    <row r="48" spans="1:9" x14ac:dyDescent="0.25">
      <c r="E48" s="50" t="s">
        <v>3</v>
      </c>
      <c r="F48" s="51"/>
    </row>
    <row r="49" spans="5:6" x14ac:dyDescent="0.25">
      <c r="E49" s="52"/>
      <c r="F49" s="53"/>
    </row>
    <row r="50" spans="5:6" x14ac:dyDescent="0.25">
      <c r="E50" s="52"/>
      <c r="F50" s="53"/>
    </row>
    <row r="51" spans="5:6" x14ac:dyDescent="0.25">
      <c r="E51" s="52"/>
      <c r="F51" s="53"/>
    </row>
    <row r="52" spans="5:6" x14ac:dyDescent="0.25">
      <c r="E52" s="52"/>
      <c r="F52" s="53"/>
    </row>
    <row r="53" spans="5:6" x14ac:dyDescent="0.25">
      <c r="E53" s="52"/>
      <c r="F53" s="53"/>
    </row>
    <row r="54" spans="5:6" ht="15.75" thickBot="1" x14ac:dyDescent="0.3">
      <c r="E54" s="54"/>
      <c r="F54" s="55"/>
    </row>
  </sheetData>
  <mergeCells count="39">
    <mergeCell ref="A43:F43"/>
    <mergeCell ref="A44:B44"/>
    <mergeCell ref="E48:F54"/>
    <mergeCell ref="A40:C40"/>
    <mergeCell ref="D40:F40"/>
    <mergeCell ref="A41:C41"/>
    <mergeCell ref="D41:F41"/>
    <mergeCell ref="A42:C42"/>
    <mergeCell ref="D42:F42"/>
    <mergeCell ref="A39:F39"/>
    <mergeCell ref="A28:C28"/>
    <mergeCell ref="D28:F28"/>
    <mergeCell ref="A29:C29"/>
    <mergeCell ref="D29:F29"/>
    <mergeCell ref="A30:C30"/>
    <mergeCell ref="D30:F30"/>
    <mergeCell ref="A31:F31"/>
    <mergeCell ref="A33:F33"/>
    <mergeCell ref="A34:C34"/>
    <mergeCell ref="D34:F34"/>
    <mergeCell ref="A35:F35"/>
    <mergeCell ref="A27:F27"/>
    <mergeCell ref="C10:D10"/>
    <mergeCell ref="E10:F10"/>
    <mergeCell ref="A12:B12"/>
    <mergeCell ref="C13:F13"/>
    <mergeCell ref="A15:B15"/>
    <mergeCell ref="C16:F16"/>
    <mergeCell ref="A18:B18"/>
    <mergeCell ref="A21:B21"/>
    <mergeCell ref="A25:F25"/>
    <mergeCell ref="A26:C26"/>
    <mergeCell ref="D26:F26"/>
    <mergeCell ref="A1:F1"/>
    <mergeCell ref="A2:F2"/>
    <mergeCell ref="A8:B8"/>
    <mergeCell ref="C8:F8"/>
    <mergeCell ref="A9:B9"/>
    <mergeCell ref="C9:F9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53711-FBB8-41AD-889C-E583F6839A58}">
  <dimension ref="A1:I54"/>
  <sheetViews>
    <sheetView showGridLines="0" topLeftCell="A19" zoomScale="85" zoomScaleNormal="85" workbookViewId="0">
      <selection activeCell="D26" sqref="D26:F26"/>
    </sheetView>
  </sheetViews>
  <sheetFormatPr defaultRowHeight="15" x14ac:dyDescent="0.25"/>
  <cols>
    <col min="1" max="1" width="20.28515625" style="4" customWidth="1"/>
    <col min="2" max="2" width="24" style="4" customWidth="1"/>
    <col min="3" max="3" width="20.7109375" style="4" bestFit="1" customWidth="1"/>
    <col min="4" max="4" width="20.28515625" style="4" customWidth="1"/>
    <col min="5" max="8" width="17.85546875" style="4" customWidth="1"/>
  </cols>
  <sheetData>
    <row r="1" spans="1:8" ht="104.25" customHeight="1" thickBot="1" x14ac:dyDescent="0.3">
      <c r="A1" s="84"/>
      <c r="B1" s="84"/>
      <c r="C1" s="84"/>
      <c r="D1" s="84"/>
      <c r="E1" s="84"/>
      <c r="F1" s="84"/>
      <c r="G1" s="2"/>
      <c r="H1" s="2"/>
    </row>
    <row r="2" spans="1:8" ht="19.5" thickBot="1" x14ac:dyDescent="0.3">
      <c r="A2" s="85" t="s">
        <v>41</v>
      </c>
      <c r="B2" s="86"/>
      <c r="C2" s="86"/>
      <c r="D2" s="86"/>
      <c r="E2" s="86"/>
      <c r="F2" s="87"/>
      <c r="G2"/>
      <c r="H2"/>
    </row>
    <row r="3" spans="1:8" ht="18.75" x14ac:dyDescent="0.25">
      <c r="A3" s="7" t="s">
        <v>39</v>
      </c>
      <c r="B3" s="38" t="s">
        <v>40</v>
      </c>
      <c r="C3" s="1"/>
      <c r="D3" s="1"/>
      <c r="E3" s="1"/>
      <c r="F3" s="1"/>
      <c r="G3" s="1"/>
      <c r="H3" s="1"/>
    </row>
    <row r="4" spans="1:8" x14ac:dyDescent="0.25">
      <c r="A4" s="7" t="s">
        <v>0</v>
      </c>
      <c r="B4" s="38">
        <v>44343</v>
      </c>
      <c r="C4" s="8"/>
      <c r="D4" s="2"/>
      <c r="E4" s="3"/>
      <c r="F4" s="3"/>
      <c r="G4" s="3"/>
      <c r="H4" s="2"/>
    </row>
    <row r="5" spans="1:8" x14ac:dyDescent="0.25">
      <c r="A5" s="7" t="s">
        <v>1</v>
      </c>
      <c r="B5" s="35" t="s">
        <v>38</v>
      </c>
      <c r="C5" s="2"/>
      <c r="E5" s="2"/>
      <c r="F5" s="2"/>
      <c r="G5" s="2"/>
      <c r="H5" s="2"/>
    </row>
    <row r="6" spans="1:8" x14ac:dyDescent="0.25">
      <c r="A6" s="7" t="s">
        <v>2</v>
      </c>
      <c r="B6" s="36">
        <v>0.15163282550886015</v>
      </c>
    </row>
    <row r="7" spans="1:8" ht="15.75" thickBot="1" x14ac:dyDescent="0.3">
      <c r="A7" s="7"/>
      <c r="B7" s="9"/>
    </row>
    <row r="8" spans="1:8" ht="15.75" thickBot="1" x14ac:dyDescent="0.3">
      <c r="A8" s="71" t="s">
        <v>5</v>
      </c>
      <c r="B8" s="73"/>
      <c r="C8" s="71" t="s">
        <v>6</v>
      </c>
      <c r="D8" s="72"/>
      <c r="E8" s="72"/>
      <c r="F8" s="73"/>
      <c r="G8"/>
      <c r="H8"/>
    </row>
    <row r="9" spans="1:8" ht="15.75" thickBot="1" x14ac:dyDescent="0.3">
      <c r="A9" s="80" t="s">
        <v>7</v>
      </c>
      <c r="B9" s="80"/>
      <c r="C9" s="80" t="s">
        <v>12</v>
      </c>
      <c r="D9" s="79"/>
      <c r="E9" s="79"/>
      <c r="F9" s="79"/>
      <c r="G9"/>
      <c r="H9"/>
    </row>
    <row r="10" spans="1:8" ht="15.75" thickBot="1" x14ac:dyDescent="0.3">
      <c r="A10" s="37" t="s">
        <v>10</v>
      </c>
      <c r="B10" s="37" t="s">
        <v>8</v>
      </c>
      <c r="C10" s="79" t="s">
        <v>10</v>
      </c>
      <c r="D10" s="79"/>
      <c r="E10" s="79" t="s">
        <v>8</v>
      </c>
      <c r="F10" s="79"/>
      <c r="G10"/>
      <c r="H10"/>
    </row>
    <row r="11" spans="1:8" ht="15.75" thickBot="1" x14ac:dyDescent="0.3">
      <c r="A11" s="10">
        <v>36.011558453662055</v>
      </c>
      <c r="B11" s="10">
        <v>63.754393220170499</v>
      </c>
      <c r="C11" s="10" t="s">
        <v>13</v>
      </c>
      <c r="D11" s="10" t="s">
        <v>18</v>
      </c>
      <c r="E11" s="10" t="s">
        <v>13</v>
      </c>
      <c r="F11" s="10" t="s">
        <v>18</v>
      </c>
      <c r="G11"/>
      <c r="H11"/>
    </row>
    <row r="12" spans="1:8" ht="15.75" thickBot="1" x14ac:dyDescent="0.3">
      <c r="A12" s="80" t="s">
        <v>9</v>
      </c>
      <c r="B12" s="80"/>
      <c r="C12" s="10">
        <v>184.5606766160499</v>
      </c>
      <c r="D12" s="10">
        <v>58.468398551084832</v>
      </c>
      <c r="E12" s="10">
        <v>264.87554986703782</v>
      </c>
      <c r="F12" s="10">
        <v>124.37634515495689</v>
      </c>
      <c r="G12"/>
      <c r="H12"/>
    </row>
    <row r="13" spans="1:8" ht="15.75" thickBot="1" x14ac:dyDescent="0.3">
      <c r="A13" s="37" t="s">
        <v>10</v>
      </c>
      <c r="B13" s="37" t="s">
        <v>8</v>
      </c>
      <c r="C13" s="81" t="s">
        <v>14</v>
      </c>
      <c r="D13" s="82"/>
      <c r="E13" s="82"/>
      <c r="F13" s="83"/>
      <c r="G13"/>
      <c r="H13"/>
    </row>
    <row r="14" spans="1:8" ht="30.75" thickBot="1" x14ac:dyDescent="0.3">
      <c r="A14" s="10">
        <v>11.009609811864703</v>
      </c>
      <c r="B14" s="10">
        <v>11.009609811864703</v>
      </c>
      <c r="C14" s="10" t="s">
        <v>16</v>
      </c>
      <c r="D14" s="11" t="s">
        <v>17</v>
      </c>
      <c r="E14" s="10" t="s">
        <v>16</v>
      </c>
      <c r="F14" s="11" t="s">
        <v>17</v>
      </c>
      <c r="G14"/>
      <c r="H14"/>
    </row>
    <row r="15" spans="1:8" ht="15.75" thickBot="1" x14ac:dyDescent="0.3">
      <c r="A15" s="80" t="s">
        <v>11</v>
      </c>
      <c r="B15" s="80"/>
      <c r="C15" s="10">
        <v>30.518269875984792</v>
      </c>
      <c r="D15" s="10">
        <v>2.8099840942416185</v>
      </c>
      <c r="E15" s="10">
        <v>28.698690011680796</v>
      </c>
      <c r="F15" s="10">
        <v>7.174672502920199</v>
      </c>
      <c r="G15"/>
      <c r="H15"/>
    </row>
    <row r="16" spans="1:8" ht="15.75" thickBot="1" x14ac:dyDescent="0.3">
      <c r="A16" s="37" t="s">
        <v>10</v>
      </c>
      <c r="B16" s="37" t="s">
        <v>8</v>
      </c>
      <c r="C16" s="81" t="s">
        <v>15</v>
      </c>
      <c r="D16" s="82"/>
      <c r="E16" s="82"/>
      <c r="F16" s="83"/>
      <c r="G16"/>
      <c r="H16"/>
    </row>
    <row r="17" spans="1:8" ht="30.75" thickBot="1" x14ac:dyDescent="0.3">
      <c r="A17" s="10">
        <v>11.27448536173174</v>
      </c>
      <c r="B17" s="10">
        <v>30.069133074036337</v>
      </c>
      <c r="C17" s="10" t="s">
        <v>19</v>
      </c>
      <c r="D17" s="11" t="s">
        <v>20</v>
      </c>
      <c r="E17" s="10" t="s">
        <v>19</v>
      </c>
      <c r="F17" s="11" t="s">
        <v>20</v>
      </c>
      <c r="G17"/>
      <c r="H17"/>
    </row>
    <row r="18" spans="1:8" ht="15.75" thickBot="1" x14ac:dyDescent="0.3">
      <c r="A18" s="77" t="s">
        <v>14</v>
      </c>
      <c r="B18" s="78"/>
      <c r="C18" s="10">
        <v>2.0153574446405051</v>
      </c>
      <c r="D18" s="10">
        <v>0.56430008449934144</v>
      </c>
      <c r="E18" s="10">
        <v>1.8426125208141764</v>
      </c>
      <c r="F18" s="10">
        <v>1.4395410318860753</v>
      </c>
      <c r="G18"/>
      <c r="H18"/>
    </row>
    <row r="19" spans="1:8" ht="15.75" thickBot="1" x14ac:dyDescent="0.3">
      <c r="A19" s="37" t="s">
        <v>10</v>
      </c>
      <c r="B19" s="37" t="s">
        <v>8</v>
      </c>
      <c r="C19" s="12"/>
      <c r="D19" s="13"/>
      <c r="E19" s="13"/>
      <c r="F19" s="13"/>
      <c r="G19"/>
      <c r="H19"/>
    </row>
    <row r="20" spans="1:8" ht="15.75" thickBot="1" x14ac:dyDescent="0.3">
      <c r="A20" s="10">
        <v>2.2236878227750583</v>
      </c>
      <c r="B20" s="10">
        <v>5.9901029786017848</v>
      </c>
      <c r="C20" s="14"/>
      <c r="D20"/>
      <c r="E20"/>
      <c r="F20"/>
      <c r="G20"/>
      <c r="H20"/>
    </row>
    <row r="21" spans="1:8" ht="15.75" thickBot="1" x14ac:dyDescent="0.3">
      <c r="A21" s="77" t="s">
        <v>15</v>
      </c>
      <c r="B21" s="78"/>
      <c r="C21" s="14"/>
      <c r="D21"/>
      <c r="E21"/>
      <c r="F21"/>
      <c r="G21"/>
      <c r="H21"/>
    </row>
    <row r="22" spans="1:8" ht="15.75" thickBot="1" x14ac:dyDescent="0.3">
      <c r="A22" s="10">
        <v>0.47643049991301545</v>
      </c>
      <c r="B22" s="10">
        <v>1.2253373263414273</v>
      </c>
      <c r="C22" s="14"/>
      <c r="D22"/>
      <c r="E22"/>
      <c r="F22"/>
      <c r="G22"/>
      <c r="H22"/>
    </row>
    <row r="23" spans="1:8" x14ac:dyDescent="0.25">
      <c r="A23" s="31"/>
      <c r="B23" s="33"/>
      <c r="C23" s="15"/>
      <c r="D23" s="15"/>
      <c r="E23" s="15"/>
      <c r="F23" s="34"/>
      <c r="G23"/>
      <c r="H23"/>
    </row>
    <row r="24" spans="1:8" ht="15.75" thickBot="1" x14ac:dyDescent="0.3">
      <c r="A24" s="32"/>
      <c r="B24" s="16"/>
      <c r="C24" s="30"/>
      <c r="D24" s="16"/>
      <c r="E24" s="17"/>
      <c r="F24" s="17"/>
      <c r="G24"/>
      <c r="H24"/>
    </row>
    <row r="25" spans="1:8" ht="15.75" thickBot="1" x14ac:dyDescent="0.3">
      <c r="A25" s="71" t="s">
        <v>21</v>
      </c>
      <c r="B25" s="72"/>
      <c r="C25" s="72"/>
      <c r="D25" s="72"/>
      <c r="E25" s="72"/>
      <c r="F25" s="73"/>
      <c r="G25"/>
      <c r="H25"/>
    </row>
    <row r="26" spans="1:8" ht="29.25" customHeight="1" thickBot="1" x14ac:dyDescent="0.3">
      <c r="A26" s="62" t="s">
        <v>29</v>
      </c>
      <c r="B26" s="63"/>
      <c r="C26" s="64"/>
      <c r="D26" s="65">
        <v>6.7831173422471858E-2</v>
      </c>
      <c r="E26" s="66"/>
      <c r="F26" s="67"/>
      <c r="G26"/>
      <c r="H26"/>
    </row>
    <row r="27" spans="1:8" ht="15.75" thickBot="1" x14ac:dyDescent="0.3">
      <c r="A27" s="71" t="s">
        <v>23</v>
      </c>
      <c r="B27" s="72"/>
      <c r="C27" s="72"/>
      <c r="D27" s="72"/>
      <c r="E27" s="72"/>
      <c r="F27" s="73"/>
      <c r="G27"/>
      <c r="H27"/>
    </row>
    <row r="28" spans="1:8" ht="15.75" thickBot="1" x14ac:dyDescent="0.3">
      <c r="A28" s="56" t="s">
        <v>22</v>
      </c>
      <c r="B28" s="57"/>
      <c r="C28" s="58"/>
      <c r="D28" s="59" t="s">
        <v>33</v>
      </c>
      <c r="E28" s="60"/>
      <c r="F28" s="61"/>
      <c r="G28"/>
      <c r="H28"/>
    </row>
    <row r="29" spans="1:8" ht="15.75" thickBot="1" x14ac:dyDescent="0.3">
      <c r="A29" s="62" t="s">
        <v>24</v>
      </c>
      <c r="B29" s="63"/>
      <c r="C29" s="64"/>
      <c r="D29" s="65">
        <v>0.18080635360489106</v>
      </c>
      <c r="E29" s="66"/>
      <c r="F29" s="67"/>
      <c r="G29"/>
      <c r="H29"/>
    </row>
    <row r="30" spans="1:8" ht="30" customHeight="1" thickBot="1" x14ac:dyDescent="0.3">
      <c r="A30" s="74" t="s">
        <v>25</v>
      </c>
      <c r="B30" s="75"/>
      <c r="C30" s="76"/>
      <c r="D30" s="65">
        <v>0.18080635360489106</v>
      </c>
      <c r="E30" s="66"/>
      <c r="F30" s="67"/>
      <c r="G30"/>
      <c r="H30"/>
    </row>
    <row r="31" spans="1:8" x14ac:dyDescent="0.25">
      <c r="A31" s="45" t="s">
        <v>26</v>
      </c>
      <c r="B31" s="46"/>
      <c r="C31" s="46"/>
      <c r="D31" s="46"/>
      <c r="E31" s="46"/>
      <c r="F31" s="47"/>
      <c r="G31"/>
      <c r="H31"/>
    </row>
    <row r="32" spans="1:8" ht="15.75" thickBot="1" x14ac:dyDescent="0.3">
      <c r="A32" s="18" t="s">
        <v>27</v>
      </c>
      <c r="B32" s="19">
        <v>15.650690098665409</v>
      </c>
      <c r="C32" s="20"/>
      <c r="D32" s="20"/>
      <c r="E32" s="20"/>
      <c r="F32" s="21"/>
      <c r="G32"/>
      <c r="H32"/>
    </row>
    <row r="33" spans="1:9" ht="15.75" thickBot="1" x14ac:dyDescent="0.3">
      <c r="A33" s="71" t="s">
        <v>28</v>
      </c>
      <c r="B33" s="72"/>
      <c r="C33" s="72"/>
      <c r="D33" s="72"/>
      <c r="E33" s="72"/>
      <c r="F33" s="73"/>
      <c r="G33"/>
      <c r="H33"/>
    </row>
    <row r="34" spans="1:9" ht="15.75" thickBot="1" x14ac:dyDescent="0.3">
      <c r="A34" s="62" t="s">
        <v>29</v>
      </c>
      <c r="B34" s="63"/>
      <c r="C34" s="64"/>
      <c r="D34" s="65">
        <v>1.1304427815194971</v>
      </c>
      <c r="E34" s="66"/>
      <c r="F34" s="67"/>
      <c r="G34"/>
      <c r="H34"/>
    </row>
    <row r="35" spans="1:9" x14ac:dyDescent="0.25">
      <c r="A35" s="45" t="s">
        <v>26</v>
      </c>
      <c r="B35" s="46"/>
      <c r="C35" s="46"/>
      <c r="D35" s="46"/>
      <c r="E35" s="46"/>
      <c r="F35" s="47"/>
      <c r="G35"/>
      <c r="H35"/>
    </row>
    <row r="36" spans="1:9" ht="15" customHeight="1" x14ac:dyDescent="0.25">
      <c r="A36" s="22" t="s">
        <v>27</v>
      </c>
      <c r="B36" s="23">
        <v>78.253450493327051</v>
      </c>
      <c r="F36" s="24"/>
    </row>
    <row r="37" spans="1:9" ht="15.75" x14ac:dyDescent="0.25">
      <c r="A37" s="25" t="s">
        <v>30</v>
      </c>
      <c r="B37" s="26"/>
      <c r="C37" s="26"/>
      <c r="D37" s="26"/>
      <c r="F37" s="24"/>
    </row>
    <row r="38" spans="1:9" ht="16.5" thickBot="1" x14ac:dyDescent="0.3">
      <c r="A38" s="27" t="s">
        <v>31</v>
      </c>
      <c r="B38" s="28"/>
      <c r="C38" s="28"/>
      <c r="D38" s="28"/>
      <c r="E38" s="20"/>
      <c r="F38" s="29"/>
    </row>
    <row r="39" spans="1:9" ht="15.75" thickBot="1" x14ac:dyDescent="0.3">
      <c r="A39" s="71" t="s">
        <v>32</v>
      </c>
      <c r="B39" s="72"/>
      <c r="C39" s="72"/>
      <c r="D39" s="72"/>
      <c r="E39" s="72"/>
      <c r="F39" s="73"/>
    </row>
    <row r="40" spans="1:9" ht="15.75" thickBot="1" x14ac:dyDescent="0.3">
      <c r="A40" s="56" t="s">
        <v>22</v>
      </c>
      <c r="B40" s="57"/>
      <c r="C40" s="58"/>
      <c r="D40" s="59" t="s">
        <v>33</v>
      </c>
      <c r="E40" s="60"/>
      <c r="F40" s="61"/>
    </row>
    <row r="41" spans="1:9" ht="15.75" thickBot="1" x14ac:dyDescent="0.3">
      <c r="A41" s="62" t="s">
        <v>24</v>
      </c>
      <c r="B41" s="63"/>
      <c r="C41" s="64"/>
      <c r="D41" s="65">
        <v>9.0403176802445528E-2</v>
      </c>
      <c r="E41" s="66"/>
      <c r="F41" s="67"/>
    </row>
    <row r="42" spans="1:9" ht="37.5" customHeight="1" thickBot="1" x14ac:dyDescent="0.3">
      <c r="A42" s="68" t="s">
        <v>25</v>
      </c>
      <c r="B42" s="69"/>
      <c r="C42" s="70"/>
      <c r="D42" s="65">
        <v>9.0403176802445528E-2</v>
      </c>
      <c r="E42" s="66"/>
      <c r="F42" s="67"/>
    </row>
    <row r="43" spans="1:9" x14ac:dyDescent="0.25">
      <c r="A43" s="45" t="s">
        <v>26</v>
      </c>
      <c r="B43" s="46"/>
      <c r="C43" s="46"/>
      <c r="D43" s="46"/>
      <c r="E43" s="46"/>
      <c r="F43" s="47"/>
      <c r="G43" s="5"/>
    </row>
    <row r="44" spans="1:9" x14ac:dyDescent="0.25">
      <c r="A44" s="48" t="s">
        <v>34</v>
      </c>
      <c r="B44" s="49"/>
      <c r="C44" s="23">
        <v>6.2648825707681999</v>
      </c>
      <c r="F44" s="24"/>
      <c r="G44" s="5"/>
    </row>
    <row r="45" spans="1:9" x14ac:dyDescent="0.25">
      <c r="A45" s="22" t="s">
        <v>35</v>
      </c>
      <c r="B45" s="23"/>
      <c r="C45" s="23">
        <v>3.1324412853840999</v>
      </c>
      <c r="F45" s="24"/>
      <c r="G45" s="5"/>
      <c r="H45" s="6"/>
      <c r="I45" s="6"/>
    </row>
    <row r="46" spans="1:9" ht="15.75" x14ac:dyDescent="0.25">
      <c r="A46" s="25" t="s">
        <v>36</v>
      </c>
      <c r="B46" s="26"/>
      <c r="C46" s="26"/>
      <c r="D46" s="26"/>
      <c r="F46" s="24"/>
      <c r="G46" s="5"/>
      <c r="H46" s="5"/>
    </row>
    <row r="47" spans="1:9" ht="16.5" thickBot="1" x14ac:dyDescent="0.3">
      <c r="A47" s="27" t="s">
        <v>37</v>
      </c>
      <c r="B47" s="28"/>
      <c r="C47" s="28"/>
      <c r="D47" s="28"/>
      <c r="E47" s="20"/>
      <c r="F47" s="29"/>
    </row>
    <row r="48" spans="1:9" x14ac:dyDescent="0.25">
      <c r="E48" s="50" t="s">
        <v>3</v>
      </c>
      <c r="F48" s="51"/>
    </row>
    <row r="49" spans="5:6" x14ac:dyDescent="0.25">
      <c r="E49" s="52"/>
      <c r="F49" s="53"/>
    </row>
    <row r="50" spans="5:6" x14ac:dyDescent="0.25">
      <c r="E50" s="52"/>
      <c r="F50" s="53"/>
    </row>
    <row r="51" spans="5:6" x14ac:dyDescent="0.25">
      <c r="E51" s="52"/>
      <c r="F51" s="53"/>
    </row>
    <row r="52" spans="5:6" x14ac:dyDescent="0.25">
      <c r="E52" s="52"/>
      <c r="F52" s="53"/>
    </row>
    <row r="53" spans="5:6" x14ac:dyDescent="0.25">
      <c r="E53" s="52"/>
      <c r="F53" s="53"/>
    </row>
    <row r="54" spans="5:6" ht="15.75" thickBot="1" x14ac:dyDescent="0.3">
      <c r="E54" s="54"/>
      <c r="F54" s="55"/>
    </row>
  </sheetData>
  <mergeCells count="39">
    <mergeCell ref="A1:F1"/>
    <mergeCell ref="A2:F2"/>
    <mergeCell ref="A8:B8"/>
    <mergeCell ref="C8:F8"/>
    <mergeCell ref="A9:B9"/>
    <mergeCell ref="C9:F9"/>
    <mergeCell ref="A27:F27"/>
    <mergeCell ref="C10:D10"/>
    <mergeCell ref="E10:F10"/>
    <mergeCell ref="A12:B12"/>
    <mergeCell ref="C13:F13"/>
    <mergeCell ref="A15:B15"/>
    <mergeCell ref="C16:F16"/>
    <mergeCell ref="A18:B18"/>
    <mergeCell ref="A21:B21"/>
    <mergeCell ref="A25:F25"/>
    <mergeCell ref="A26:C26"/>
    <mergeCell ref="D26:F26"/>
    <mergeCell ref="A39:F39"/>
    <mergeCell ref="A28:C28"/>
    <mergeCell ref="D28:F28"/>
    <mergeCell ref="A29:C29"/>
    <mergeCell ref="D29:F29"/>
    <mergeCell ref="A30:C30"/>
    <mergeCell ref="D30:F30"/>
    <mergeCell ref="A31:F31"/>
    <mergeCell ref="A33:F33"/>
    <mergeCell ref="A34:C34"/>
    <mergeCell ref="D34:F34"/>
    <mergeCell ref="A35:F35"/>
    <mergeCell ref="A43:F43"/>
    <mergeCell ref="A44:B44"/>
    <mergeCell ref="E48:F54"/>
    <mergeCell ref="A40:C40"/>
    <mergeCell ref="D40:F40"/>
    <mergeCell ref="A41:C41"/>
    <mergeCell ref="D41:F41"/>
    <mergeCell ref="A42:C42"/>
    <mergeCell ref="D42:F42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Cálculos</vt:lpstr>
      <vt:lpstr>Tarifa 2025</vt:lpstr>
      <vt:lpstr>Tarifa 2024</vt:lpstr>
      <vt:lpstr>Tarifa 2023</vt:lpstr>
      <vt:lpstr>Tarifa 2022</vt:lpstr>
      <vt:lpstr>Tarifa inicial (2021)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lainna.dias</dc:creator>
  <cp:lastModifiedBy>Marcelo Miguel da Silva</cp:lastModifiedBy>
  <cp:lastPrinted>2019-11-14T14:09:21Z</cp:lastPrinted>
  <dcterms:created xsi:type="dcterms:W3CDTF">2019-11-14T12:10:21Z</dcterms:created>
  <dcterms:modified xsi:type="dcterms:W3CDTF">2025-07-25T19:23:13Z</dcterms:modified>
</cp:coreProperties>
</file>