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GERBA - TARIFAS\Tarifas - Aeroportos\TA - Ilheus\2025\2025\"/>
    </mc:Choice>
  </mc:AlternateContent>
  <xr:revisionPtr revIDLastSave="0" documentId="13_ncr:1_{F9BC2DE2-359E-4331-ADC3-660F08B4EB91}" xr6:coauthVersionLast="47" xr6:coauthVersionMax="47" xr10:uidLastSave="{00000000-0000-0000-0000-000000000000}"/>
  <bookViews>
    <workbookView xWindow="23880" yWindow="-120" windowWidth="24240" windowHeight="13140" tabRatio="735" activeTab="1" xr2:uid="{00000000-000D-0000-FFFF-FFFF00000000}"/>
  </bookViews>
  <sheets>
    <sheet name="Outorga" sheetId="8" r:id="rId1"/>
    <sheet name="Tarifas 2025-26" sheetId="10" r:id="rId2"/>
    <sheet name="Tarifas 2024-25" sheetId="9" r:id="rId3"/>
    <sheet name="Tarifas 2023-24" sheetId="7" r:id="rId4"/>
    <sheet name="Tarifas 2024-23" sheetId="6" r:id="rId5"/>
    <sheet name="Tarifas 2022" sheetId="5" r:id="rId6"/>
    <sheet name="Tarifas 2021" sheetId="4" r:id="rId7"/>
    <sheet name="Tarifas 2019" sheetId="1" r:id="rId8"/>
    <sheet name="tARIFAS cONTRATO" sheetId="3" r:id="rId9"/>
    <sheet name="Cálculos" sheetId="2" r:id="rId10"/>
  </sheets>
  <calcPr calcId="191029" iterateDelta="9.9999999999999995E-7"/>
</workbook>
</file>

<file path=xl/calcChain.xml><?xml version="1.0" encoding="utf-8"?>
<calcChain xmlns="http://schemas.openxmlformats.org/spreadsheetml/2006/main">
  <c r="K8" i="2" l="1"/>
  <c r="J13" i="8"/>
  <c r="J12" i="8"/>
  <c r="J8" i="8"/>
  <c r="D26" i="10"/>
  <c r="D29" i="10"/>
  <c r="B35" i="10"/>
  <c r="B6" i="10"/>
  <c r="C44" i="10"/>
  <c r="C43" i="10"/>
  <c r="D41" i="10"/>
  <c r="D40" i="10"/>
  <c r="D33" i="10"/>
  <c r="D31" i="10"/>
  <c r="D30" i="10"/>
  <c r="B22" i="10"/>
  <c r="A22" i="10"/>
  <c r="B20" i="10"/>
  <c r="A20" i="10"/>
  <c r="F18" i="10"/>
  <c r="E18" i="10"/>
  <c r="D18" i="10"/>
  <c r="C18" i="10"/>
  <c r="B17" i="10"/>
  <c r="A17" i="10"/>
  <c r="F15" i="10"/>
  <c r="E15" i="10"/>
  <c r="D15" i="10"/>
  <c r="C15" i="10"/>
  <c r="B14" i="10"/>
  <c r="A14" i="10"/>
  <c r="F12" i="10"/>
  <c r="E12" i="10"/>
  <c r="D12" i="10"/>
  <c r="C12" i="10"/>
  <c r="B11" i="10"/>
  <c r="A11" i="10"/>
  <c r="A11" i="9"/>
  <c r="K7" i="2"/>
  <c r="B6" i="9"/>
  <c r="C45" i="9"/>
  <c r="C44" i="9"/>
  <c r="D42" i="9"/>
  <c r="D41" i="9"/>
  <c r="B36" i="9"/>
  <c r="D34" i="9"/>
  <c r="B32" i="9"/>
  <c r="D30" i="9"/>
  <c r="D29" i="9"/>
  <c r="D26" i="9"/>
  <c r="B22" i="9"/>
  <c r="A22" i="9"/>
  <c r="B20" i="9"/>
  <c r="A20" i="9"/>
  <c r="F18" i="9"/>
  <c r="E18" i="9"/>
  <c r="D18" i="9"/>
  <c r="C18" i="9"/>
  <c r="B17" i="9"/>
  <c r="A17" i="9"/>
  <c r="F15" i="9"/>
  <c r="E15" i="9"/>
  <c r="D15" i="9"/>
  <c r="C15" i="9"/>
  <c r="B14" i="9"/>
  <c r="A14" i="9"/>
  <c r="F12" i="9"/>
  <c r="E12" i="9"/>
  <c r="D12" i="9"/>
  <c r="C12" i="9"/>
  <c r="B11" i="9"/>
  <c r="J7" i="2"/>
  <c r="J8" i="2"/>
  <c r="E7" i="2"/>
  <c r="F7" i="2"/>
  <c r="G7" i="2"/>
  <c r="E8" i="2"/>
  <c r="F8" i="2"/>
  <c r="I8" i="2"/>
  <c r="D34" i="7" l="1"/>
  <c r="B32" i="7"/>
  <c r="D30" i="7"/>
  <c r="D29" i="7"/>
  <c r="B22" i="7"/>
  <c r="A22" i="7"/>
  <c r="B20" i="7"/>
  <c r="A20" i="7"/>
  <c r="F18" i="7"/>
  <c r="D18" i="7"/>
  <c r="C18" i="7"/>
  <c r="B17" i="7"/>
  <c r="A17" i="7"/>
  <c r="F15" i="7"/>
  <c r="D15" i="7"/>
  <c r="C15" i="7"/>
  <c r="B14" i="7"/>
  <c r="A14" i="7"/>
  <c r="F12" i="7"/>
  <c r="D12" i="7"/>
  <c r="C12" i="7"/>
  <c r="B11" i="7"/>
  <c r="A11" i="7"/>
  <c r="I7" i="2"/>
  <c r="B6" i="7" s="1"/>
  <c r="C45" i="7"/>
  <c r="B32" i="6"/>
  <c r="B6" i="6"/>
  <c r="H7" i="2"/>
  <c r="C45" i="6"/>
  <c r="C44" i="6"/>
  <c r="D42" i="6"/>
  <c r="D41" i="6"/>
  <c r="B36" i="6"/>
  <c r="D34" i="6"/>
  <c r="D30" i="6"/>
  <c r="D29" i="6"/>
  <c r="D26" i="6"/>
  <c r="B22" i="6"/>
  <c r="A22" i="6"/>
  <c r="B20" i="6"/>
  <c r="A20" i="6"/>
  <c r="F18" i="6"/>
  <c r="E18" i="6"/>
  <c r="D18" i="6"/>
  <c r="C18" i="6"/>
  <c r="B17" i="6"/>
  <c r="A17" i="6"/>
  <c r="F15" i="6"/>
  <c r="E15" i="6"/>
  <c r="D15" i="6"/>
  <c r="C15" i="6"/>
  <c r="B14" i="6"/>
  <c r="A14" i="6"/>
  <c r="F12" i="6"/>
  <c r="E12" i="6"/>
  <c r="D12" i="6"/>
  <c r="C12" i="6"/>
  <c r="B11" i="6"/>
  <c r="A11" i="6"/>
  <c r="H8" i="2"/>
  <c r="G8" i="2"/>
  <c r="B6" i="5"/>
  <c r="C45" i="5"/>
  <c r="C44" i="5"/>
  <c r="D42" i="5"/>
  <c r="D41" i="5"/>
  <c r="B36" i="5"/>
  <c r="D34" i="5"/>
  <c r="B32" i="5"/>
  <c r="D30" i="5"/>
  <c r="D29" i="5"/>
  <c r="D26" i="5"/>
  <c r="B22" i="5"/>
  <c r="A22" i="5"/>
  <c r="B20" i="5"/>
  <c r="A20" i="5"/>
  <c r="F18" i="5"/>
  <c r="E18" i="5"/>
  <c r="D18" i="5"/>
  <c r="C18" i="5"/>
  <c r="B17" i="5"/>
  <c r="A17" i="5"/>
  <c r="F15" i="5"/>
  <c r="E15" i="5"/>
  <c r="D15" i="5"/>
  <c r="C15" i="5"/>
  <c r="B14" i="5"/>
  <c r="A14" i="5"/>
  <c r="F12" i="5"/>
  <c r="E12" i="5"/>
  <c r="D12" i="5"/>
  <c r="C12" i="5"/>
  <c r="B11" i="5"/>
  <c r="A11" i="5"/>
  <c r="B36" i="7" l="1"/>
  <c r="E12" i="7"/>
  <c r="E15" i="7"/>
  <c r="E18" i="7"/>
  <c r="D26" i="7"/>
  <c r="D41" i="7"/>
  <c r="D42" i="7"/>
  <c r="C44" i="7"/>
</calcChain>
</file>

<file path=xl/sharedStrings.xml><?xml version="1.0" encoding="utf-8"?>
<sst xmlns="http://schemas.openxmlformats.org/spreadsheetml/2006/main" count="528" uniqueCount="66">
  <si>
    <t>DATA DE VIGÊNCIA:</t>
  </si>
  <si>
    <t>PROCESSO:</t>
  </si>
  <si>
    <t>REAJUSTE:</t>
  </si>
  <si>
    <t>DIRETORIA  DE TARIFAS                                                                               DTAF</t>
  </si>
  <si>
    <t>081.2163.2019.0004863-66 e Apensos</t>
  </si>
  <si>
    <t>IPCA</t>
  </si>
  <si>
    <t>Reajuste</t>
  </si>
  <si>
    <t>TARIFAS AEROPORTUÁRIAS - AEROPORTO JORGE AMADO - ILHÉUS/BA</t>
  </si>
  <si>
    <t>GRUPO I</t>
  </si>
  <si>
    <t>GRUPO II</t>
  </si>
  <si>
    <t>TARIFAS DE EMBARQUE</t>
  </si>
  <si>
    <t>INTERNACIONAL</t>
  </si>
  <si>
    <t>TARIFA DE CONEXÃO</t>
  </si>
  <si>
    <t>DOMÉSTICO</t>
  </si>
  <si>
    <t>TARIFA DE POUSO</t>
  </si>
  <si>
    <t>TARIFA UNIFICADA DE EMBARQUE E POUSO</t>
  </si>
  <si>
    <t>TUF</t>
  </si>
  <si>
    <t>TARIFA DE PERMANÊNCIA -Pátio de manobra</t>
  </si>
  <si>
    <t>TARIFA DE PERMANÊNCIA -Área de Estadia</t>
  </si>
  <si>
    <t>TPMF (hora)</t>
  </si>
  <si>
    <t>TPMV (tonelada-hora)</t>
  </si>
  <si>
    <t>TUV (tonelada)</t>
  </si>
  <si>
    <t>TPEF (hora)</t>
  </si>
  <si>
    <t>TPEV (tonelada-hora)</t>
  </si>
  <si>
    <t>TARIFA DE CAPATAZIA DE CARGA IMPORTADA</t>
  </si>
  <si>
    <t xml:space="preserve">PERÍODO DE ARMAZENAGEM </t>
  </si>
  <si>
    <t>TARIFA DE ARMAZENAGEM E CAPATAZIA DA CARGA IMPORTADA APLICADA EM CASOS ESPECIAIS</t>
  </si>
  <si>
    <t>1° - Até 04 dias úteis</t>
  </si>
  <si>
    <t>2° - Para cada 2 dias úteis ou fração, além do 1º período, até a retirada da mercadoria</t>
  </si>
  <si>
    <t xml:space="preserve">Observação: </t>
  </si>
  <si>
    <t xml:space="preserve">1. Cobrança Mínima de </t>
  </si>
  <si>
    <t>TARIFA DE CAPATAZIA DA CARGA IMPORTADA EM TRÂNSITO</t>
  </si>
  <si>
    <t>VALOR SOBRE O PESO BRUTO VERIFICADO (por kilograma)</t>
  </si>
  <si>
    <t>2. Esta Tabela aplica-se à carga com permanência máxima de 24  (vinte e quatro) horas no TECA;</t>
  </si>
  <si>
    <t>3. Excedido o prazo de 24 (vinte e quatro) horas após a entrada da carga no TECA, deverão ser aplicadas Tarifas de Capatazia e Armazenagem de Carga Importada</t>
  </si>
  <si>
    <t>TARIFAS DE ARMAZENAGEM E CAPATAZIA DA CARGA DESTINADA A EXPORTAÇÃO</t>
  </si>
  <si>
    <t>SOBRE O PESO BRUTO (por kilograma)</t>
  </si>
  <si>
    <t xml:space="preserve">1. Cobrança Mínima no TECA de origem de </t>
  </si>
  <si>
    <t xml:space="preserve">    Cobrança Mínima no TECA de Transito de </t>
  </si>
  <si>
    <t xml:space="preserve">2. Os valores são cumulativos a partir do 2° período </t>
  </si>
  <si>
    <t>3. Redução de 50% (cinquenta porcento) nos casos d retorno da carga perecível ao TECA, decorrente de atraso ou cancelamento do transporte aéreo previsto</t>
  </si>
  <si>
    <t>14 de novembro de 2019</t>
  </si>
  <si>
    <t>081.2163.2021.0000769-34</t>
  </si>
  <si>
    <t>RESOLUÇÃO AGERBA Nº</t>
  </si>
  <si>
    <t>18/2021</t>
  </si>
  <si>
    <t xml:space="preserve">    </t>
  </si>
  <si>
    <t>081.2159.2022.0000315-21</t>
  </si>
  <si>
    <t>081.2159.2022.0005741-42</t>
  </si>
  <si>
    <t>081.2159.2023.0006262-24</t>
  </si>
  <si>
    <t>Anual</t>
  </si>
  <si>
    <t>Total</t>
  </si>
  <si>
    <t>Outorga prevista no contrato</t>
  </si>
  <si>
    <t>Montante</t>
  </si>
  <si>
    <t>Data base</t>
  </si>
  <si>
    <t>Garantia de Execução Contratual</t>
  </si>
  <si>
    <t>SOBRE O PESO BRUTO (por quilograma)</t>
  </si>
  <si>
    <t>VALOR SOBRE O PESO BRUTO VERIFICADO (por quilograma)</t>
  </si>
  <si>
    <t>081.2165.2025.0007508-11</t>
  </si>
  <si>
    <t xml:space="preserve">Cobrança Mínima no TECA de Transito de </t>
  </si>
  <si>
    <t>3. Redução de 50% (cinquenta porcento) nos casos de retorno da carga perecível ao TECA, decorrente de atraso ou cancelamento do transporte aéreo previsto</t>
  </si>
  <si>
    <t>TPEV (t/h)</t>
  </si>
  <si>
    <t>TPMV (t/h)</t>
  </si>
  <si>
    <t>TUV (t)</t>
  </si>
  <si>
    <t>TPMF (h)</t>
  </si>
  <si>
    <t>TPEF (h)</t>
  </si>
  <si>
    <t xml:space="preserve">Observação:  Cobrança Mínima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</si>
</sst>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00_);\(#,##0.00000\)"/>
    <numFmt numFmtId="165" formatCode="&quot;R$&quot;#,##0.00_);\(&quot;R$&quot;#,##0.00\)"/>
    <numFmt numFmtId="166" formatCode="_-&quot;R$&quot;\ * #,##0.0000_-;\-&quot;R$&quot;\ * #,##0.0000_-;_-&quot;R$&quot;\ * &quot;-&quot;??_-;_-@_-"/>
    <numFmt numFmtId="167" formatCode="_-&quot;R$&quot;\ * #,##0.00000_-;\-&quot;R$&quot;\ * #,##0.00000_-;_-&quot;R$&quot;\ * &quot;-&quot;??_-;_-@_-"/>
    <numFmt numFmtId="168" formatCode="_-&quot;R$&quot;\ * #,##0.000000_-;\-&quot;R$&quot;\ * #,##0.000000_-;_-&quot;R$&quot;\ * &quot;-&quot;??_-;_-@_-"/>
    <numFmt numFmtId="169" formatCode="_-&quot;R$&quot;\ * #,##0.000_-;\-&quot;R$&quot;\ * #,##0.000_-;_-&quot;R$&quot;\ * &quot;-&quot;??_-;_-@_-"/>
    <numFmt numFmtId="170" formatCode="0.0000000"/>
    <numFmt numFmtId="171" formatCode="_(&quot;R$ &quot;* #,##0.00_);_(&quot;R$ &quot;* \(#,##0.00\);_(&quot;R$ &quot;* &quot;-&quot;??_);_(@_)"/>
    <numFmt numFmtId="174" formatCode="0.00000"/>
    <numFmt numFmtId="178" formatCode="&quot;R$&quot;\ #,##0.00"/>
    <numFmt numFmtId="180" formatCode="&quot;R$&quot;\ #,##0.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11"/>
      <color indexed="8"/>
      <name val="Arial Black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8"/>
      <name val="Times New Roman"/>
      <family val="1"/>
    </font>
    <font>
      <sz val="12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2"/>
      <color theme="1"/>
      <name val="Times New Roman"/>
      <family val="2"/>
    </font>
    <font>
      <sz val="14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b/>
      <sz val="11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0">
    <xf numFmtId="0" fontId="0" fillId="0" borderId="0"/>
    <xf numFmtId="44" fontId="1" fillId="0" borderId="0" applyFont="0" applyFill="0" applyBorder="0" applyAlignment="0" applyProtection="0"/>
    <xf numFmtId="0" fontId="13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21" borderId="0" applyNumberFormat="0" applyBorder="0" applyAlignment="0" applyProtection="0"/>
    <xf numFmtId="0" fontId="25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0" fontId="23" fillId="22" borderId="15" applyNumberFormat="0" applyAlignment="0" applyProtection="0"/>
    <xf numFmtId="0" fontId="15" fillId="0" borderId="16" applyNumberFormat="0" applyFill="0" applyAlignment="0" applyProtection="0"/>
    <xf numFmtId="0" fontId="23" fillId="22" borderId="15" applyNumberFormat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21" borderId="0" applyNumberFormat="0" applyBorder="0" applyAlignment="0" applyProtection="0"/>
    <xf numFmtId="0" fontId="24" fillId="9" borderId="14" applyNumberFormat="0" applyAlignment="0" applyProtection="0"/>
    <xf numFmtId="0" fontId="29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7" fillId="0" borderId="17" applyNumberFormat="0" applyFill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24" fillId="8" borderId="14" applyNumberFormat="0" applyAlignment="0" applyProtection="0"/>
    <xf numFmtId="0" fontId="15" fillId="0" borderId="16" applyNumberFormat="0" applyFill="0" applyAlignment="0" applyProtection="0"/>
    <xf numFmtId="0" fontId="26" fillId="23" borderId="0" applyNumberFormat="0" applyBorder="0" applyAlignment="0" applyProtection="0"/>
    <xf numFmtId="0" fontId="13" fillId="0" borderId="0"/>
    <xf numFmtId="0" fontId="13" fillId="24" borderId="20" applyNumberFormat="0" applyFont="0" applyAlignment="0" applyProtection="0"/>
    <xf numFmtId="0" fontId="14" fillId="24" borderId="20" applyNumberFormat="0" applyFont="0" applyAlignment="0" applyProtection="0"/>
    <xf numFmtId="0" fontId="27" fillId="9" borderId="21" applyNumberFormat="0" applyAlignment="0" applyProtection="0"/>
    <xf numFmtId="0" fontId="27" fillId="9" borderId="21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30" fillId="0" borderId="22" applyNumberFormat="0" applyFill="0" applyAlignment="0" applyProtection="0"/>
    <xf numFmtId="0" fontId="28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59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7" fillId="0" borderId="10" xfId="0" applyFont="1" applyBorder="1"/>
    <xf numFmtId="0" fontId="7" fillId="0" borderId="13" xfId="0" applyFont="1" applyBorder="1" applyAlignment="1" applyProtection="1">
      <alignment horizontal="left"/>
      <protection locked="0"/>
    </xf>
    <xf numFmtId="0" fontId="7" fillId="0" borderId="12" xfId="0" applyFont="1" applyBorder="1"/>
    <xf numFmtId="0" fontId="0" fillId="0" borderId="0" xfId="0" applyAlignment="1">
      <alignment wrapText="1"/>
    </xf>
    <xf numFmtId="17" fontId="0" fillId="0" borderId="0" xfId="0" applyNumberFormat="1"/>
    <xf numFmtId="0" fontId="2" fillId="0" borderId="0" xfId="0" applyFont="1"/>
    <xf numFmtId="0" fontId="0" fillId="0" borderId="4" xfId="0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4" xfId="1" applyFont="1" applyBorder="1"/>
    <xf numFmtId="0" fontId="0" fillId="0" borderId="4" xfId="0" applyBorder="1" applyAlignment="1">
      <alignment wrapText="1"/>
    </xf>
    <xf numFmtId="0" fontId="7" fillId="0" borderId="11" xfId="0" applyFont="1" applyBorder="1"/>
    <xf numFmtId="0" fontId="7" fillId="0" borderId="13" xfId="0" applyFont="1" applyBorder="1"/>
    <xf numFmtId="44" fontId="7" fillId="0" borderId="12" xfId="1" applyFont="1" applyBorder="1" applyAlignment="1">
      <alignment horizontal="left"/>
    </xf>
    <xf numFmtId="44" fontId="7" fillId="0" borderId="0" xfId="1" applyFont="1" applyBorder="1" applyAlignment="1">
      <alignment horizontal="left"/>
    </xf>
    <xf numFmtId="0" fontId="7" fillId="0" borderId="9" xfId="0" applyFont="1" applyBorder="1"/>
    <xf numFmtId="164" fontId="7" fillId="0" borderId="9" xfId="0" applyNumberFormat="1" applyFont="1" applyBorder="1" applyAlignment="1" applyProtection="1">
      <alignment horizontal="left"/>
      <protection locked="0"/>
    </xf>
    <xf numFmtId="0" fontId="11" fillId="0" borderId="0" xfId="0" applyFont="1" applyAlignment="1">
      <alignment horizontal="left" wrapText="1"/>
    </xf>
    <xf numFmtId="164" fontId="7" fillId="0" borderId="11" xfId="0" applyNumberFormat="1" applyFont="1" applyBorder="1" applyAlignment="1" applyProtection="1">
      <alignment horizontal="left"/>
      <protection locked="0"/>
    </xf>
    <xf numFmtId="0" fontId="11" fillId="0" borderId="12" xfId="0" applyFont="1" applyBorder="1" applyAlignment="1">
      <alignment horizontal="left" wrapText="1"/>
    </xf>
    <xf numFmtId="0" fontId="10" fillId="0" borderId="0" xfId="0" applyFont="1"/>
    <xf numFmtId="0" fontId="3" fillId="0" borderId="0" xfId="0" applyFont="1" applyAlignment="1">
      <alignment wrapText="1"/>
    </xf>
    <xf numFmtId="1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9" fontId="6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center" wrapText="1"/>
    </xf>
    <xf numFmtId="10" fontId="3" fillId="0" borderId="0" xfId="0" applyNumberFormat="1" applyFont="1" applyAlignment="1">
      <alignment horizontal="center"/>
    </xf>
    <xf numFmtId="44" fontId="0" fillId="0" borderId="4" xfId="1" applyFont="1" applyFill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7" fillId="0" borderId="8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7" fillId="0" borderId="10" xfId="0" applyFont="1" applyBorder="1" applyAlignment="1">
      <alignment wrapText="1"/>
    </xf>
    <xf numFmtId="0" fontId="7" fillId="0" borderId="8" xfId="0" applyFont="1" applyBorder="1" applyAlignment="1" applyProtection="1">
      <alignment horizontal="left" wrapText="1"/>
      <protection locked="0"/>
    </xf>
    <xf numFmtId="0" fontId="5" fillId="0" borderId="11" xfId="0" applyFont="1" applyBorder="1" applyAlignment="1">
      <alignment wrapText="1"/>
    </xf>
    <xf numFmtId="0" fontId="7" fillId="0" borderId="12" xfId="0" applyFont="1" applyBorder="1" applyAlignment="1" applyProtection="1">
      <alignment horizontal="left" wrapText="1"/>
      <protection locked="0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44" fontId="7" fillId="0" borderId="12" xfId="1" applyFont="1" applyFill="1" applyBorder="1" applyAlignment="1">
      <alignment horizontal="left"/>
    </xf>
    <xf numFmtId="44" fontId="7" fillId="0" borderId="0" xfId="1" applyFont="1" applyFill="1" applyBorder="1" applyAlignment="1">
      <alignment horizontal="left"/>
    </xf>
    <xf numFmtId="0" fontId="5" fillId="0" borderId="12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14" fontId="6" fillId="2" borderId="0" xfId="0" applyNumberFormat="1" applyFont="1" applyFill="1" applyAlignment="1">
      <alignment horizontal="left"/>
    </xf>
    <xf numFmtId="1" fontId="7" fillId="0" borderId="0" xfId="0" applyNumberFormat="1" applyFont="1" applyAlignment="1">
      <alignment horizontal="left" wrapText="1"/>
    </xf>
    <xf numFmtId="10" fontId="3" fillId="0" borderId="0" xfId="0" applyNumberFormat="1" applyFont="1" applyAlignment="1">
      <alignment horizontal="left"/>
    </xf>
    <xf numFmtId="170" fontId="2" fillId="0" borderId="0" xfId="0" applyNumberFormat="1" applyFont="1"/>
    <xf numFmtId="44" fontId="0" fillId="0" borderId="4" xfId="1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3" fillId="0" borderId="0" xfId="0" applyFont="1" applyAlignment="1">
      <alignment horizontal="right" wrapText="1"/>
    </xf>
    <xf numFmtId="10" fontId="3" fillId="0" borderId="0" xfId="0" applyNumberFormat="1" applyFont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9" xfId="0" applyBorder="1" applyAlignment="1">
      <alignment wrapText="1"/>
    </xf>
    <xf numFmtId="8" fontId="33" fillId="0" borderId="28" xfId="0" applyNumberFormat="1" applyFont="1" applyBorder="1" applyAlignment="1">
      <alignment vertical="center"/>
    </xf>
    <xf numFmtId="17" fontId="33" fillId="0" borderId="28" xfId="0" applyNumberFormat="1" applyFont="1" applyBorder="1" applyAlignment="1">
      <alignment horizontal="right" vertical="center"/>
    </xf>
    <xf numFmtId="0" fontId="32" fillId="0" borderId="0" xfId="0" applyFont="1"/>
    <xf numFmtId="0" fontId="34" fillId="0" borderId="24" xfId="0" applyFont="1" applyBorder="1" applyAlignment="1">
      <alignment horizontal="center" vertical="center"/>
    </xf>
    <xf numFmtId="0" fontId="34" fillId="0" borderId="27" xfId="0" applyFont="1" applyBorder="1" applyAlignment="1">
      <alignment vertical="center"/>
    </xf>
    <xf numFmtId="0" fontId="34" fillId="0" borderId="28" xfId="0" applyFont="1" applyBorder="1" applyAlignment="1">
      <alignment vertical="center"/>
    </xf>
    <xf numFmtId="44" fontId="0" fillId="0" borderId="0" xfId="0" applyNumberFormat="1"/>
    <xf numFmtId="0" fontId="34" fillId="0" borderId="2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164" fontId="7" fillId="0" borderId="9" xfId="0" applyNumberFormat="1" applyFont="1" applyBorder="1" applyAlignment="1" applyProtection="1">
      <alignment horizontal="left" wrapText="1"/>
      <protection locked="0"/>
    </xf>
    <xf numFmtId="164" fontId="7" fillId="0" borderId="0" xfId="0" applyNumberFormat="1" applyFont="1" applyAlignment="1" applyProtection="1">
      <alignment horizontal="left" wrapText="1"/>
      <protection locked="0"/>
    </xf>
    <xf numFmtId="164" fontId="7" fillId="0" borderId="10" xfId="0" applyNumberFormat="1" applyFont="1" applyBorder="1" applyAlignment="1" applyProtection="1">
      <alignment horizontal="left" wrapText="1"/>
      <protection locked="0"/>
    </xf>
    <xf numFmtId="164" fontId="7" fillId="0" borderId="11" xfId="0" applyNumberFormat="1" applyFont="1" applyBorder="1" applyAlignment="1" applyProtection="1">
      <alignment horizontal="left" wrapText="1"/>
      <protection locked="0"/>
    </xf>
    <xf numFmtId="164" fontId="7" fillId="0" borderId="12" xfId="0" applyNumberFormat="1" applyFont="1" applyBorder="1" applyAlignment="1" applyProtection="1">
      <alignment horizontal="left" wrapText="1"/>
      <protection locked="0"/>
    </xf>
    <xf numFmtId="164" fontId="7" fillId="0" borderId="13" xfId="0" applyNumberFormat="1" applyFont="1" applyBorder="1" applyAlignment="1" applyProtection="1">
      <alignment horizontal="left" wrapText="1"/>
      <protection locked="0"/>
    </xf>
    <xf numFmtId="0" fontId="3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8" fontId="12" fillId="0" borderId="1" xfId="1" applyNumberFormat="1" applyFont="1" applyFill="1" applyBorder="1" applyAlignment="1">
      <alignment horizontal="center" vertical="center" wrapText="1"/>
    </xf>
    <xf numFmtId="168" fontId="12" fillId="0" borderId="2" xfId="1" applyNumberFormat="1" applyFont="1" applyFill="1" applyBorder="1" applyAlignment="1">
      <alignment horizontal="center" vertical="center" wrapText="1"/>
    </xf>
    <xf numFmtId="168" fontId="12" fillId="0" borderId="3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169" fontId="7" fillId="0" borderId="0" xfId="1" applyNumberFormat="1" applyFont="1" applyFill="1" applyBorder="1" applyAlignment="1">
      <alignment horizontal="center" wrapText="1"/>
    </xf>
    <xf numFmtId="169" fontId="7" fillId="0" borderId="10" xfId="1" applyNumberFormat="1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44" fontId="7" fillId="0" borderId="0" xfId="1" applyFont="1" applyFill="1" applyBorder="1" applyAlignment="1">
      <alignment horizontal="center" wrapText="1"/>
    </xf>
    <xf numFmtId="44" fontId="7" fillId="0" borderId="10" xfId="1" applyFont="1" applyFill="1" applyBorder="1" applyAlignment="1">
      <alignment horizontal="center" wrapText="1"/>
    </xf>
    <xf numFmtId="165" fontId="9" fillId="0" borderId="1" xfId="1" applyNumberFormat="1" applyFont="1" applyFill="1" applyBorder="1" applyAlignment="1">
      <alignment horizontal="center" wrapText="1"/>
    </xf>
    <xf numFmtId="165" fontId="9" fillId="0" borderId="2" xfId="1" applyNumberFormat="1" applyFont="1" applyFill="1" applyBorder="1" applyAlignment="1">
      <alignment horizontal="center" wrapText="1"/>
    </xf>
    <xf numFmtId="165" fontId="9" fillId="0" borderId="3" xfId="1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167" fontId="12" fillId="0" borderId="1" xfId="1" applyNumberFormat="1" applyFont="1" applyFill="1" applyBorder="1" applyAlignment="1">
      <alignment horizontal="center" vertical="center" wrapText="1"/>
    </xf>
    <xf numFmtId="167" fontId="12" fillId="0" borderId="2" xfId="1" applyNumberFormat="1" applyFont="1" applyFill="1" applyBorder="1" applyAlignment="1">
      <alignment horizontal="center" vertical="center" wrapText="1"/>
    </xf>
    <xf numFmtId="167" fontId="12" fillId="0" borderId="3" xfId="1" applyNumberFormat="1" applyFont="1" applyFill="1" applyBorder="1" applyAlignment="1">
      <alignment horizontal="center" vertical="center" wrapText="1"/>
    </xf>
    <xf numFmtId="44" fontId="7" fillId="0" borderId="0" xfId="1" applyFont="1" applyFill="1" applyBorder="1" applyAlignment="1">
      <alignment wrapText="1"/>
    </xf>
    <xf numFmtId="44" fontId="7" fillId="0" borderId="10" xfId="1" applyFont="1" applyFill="1" applyBorder="1" applyAlignment="1">
      <alignment wrapText="1"/>
    </xf>
    <xf numFmtId="166" fontId="12" fillId="0" borderId="1" xfId="1" applyNumberFormat="1" applyFont="1" applyFill="1" applyBorder="1" applyAlignment="1">
      <alignment horizontal="center" vertical="center" wrapText="1"/>
    </xf>
    <xf numFmtId="166" fontId="12" fillId="0" borderId="2" xfId="1" applyNumberFormat="1" applyFont="1" applyFill="1" applyBorder="1" applyAlignment="1">
      <alignment horizontal="center" vertical="center" wrapText="1"/>
    </xf>
    <xf numFmtId="166" fontId="12" fillId="0" borderId="3" xfId="1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4" fontId="7" fillId="0" borderId="12" xfId="1" applyFont="1" applyFill="1" applyBorder="1" applyAlignment="1">
      <alignment wrapText="1"/>
    </xf>
    <xf numFmtId="44" fontId="7" fillId="0" borderId="13" xfId="1" applyFont="1" applyFill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1" fontId="7" fillId="0" borderId="0" xfId="0" applyNumberFormat="1" applyFont="1" applyAlignment="1">
      <alignment horizontal="center" wrapText="1"/>
    </xf>
    <xf numFmtId="10" fontId="3" fillId="0" borderId="0" xfId="0" applyNumberFormat="1" applyFont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/>
    </xf>
    <xf numFmtId="165" fontId="9" fillId="0" borderId="3" xfId="1" applyNumberFormat="1" applyFont="1" applyFill="1" applyBorder="1" applyAlignment="1">
      <alignment horizontal="center"/>
    </xf>
    <xf numFmtId="165" fontId="9" fillId="0" borderId="2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6" fontId="12" fillId="0" borderId="1" xfId="1" applyNumberFormat="1" applyFont="1" applyFill="1" applyBorder="1" applyAlignment="1">
      <alignment horizontal="center" vertical="center"/>
    </xf>
    <xf numFmtId="166" fontId="12" fillId="0" borderId="2" xfId="1" applyNumberFormat="1" applyFont="1" applyFill="1" applyBorder="1" applyAlignment="1">
      <alignment horizontal="center" vertical="center"/>
    </xf>
    <xf numFmtId="166" fontId="12" fillId="0" borderId="3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0" borderId="6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3" xfId="0" applyFont="1" applyBorder="1"/>
    <xf numFmtId="166" fontId="12" fillId="0" borderId="1" xfId="1" applyNumberFormat="1" applyFont="1" applyBorder="1" applyAlignment="1">
      <alignment horizontal="center" vertical="center"/>
    </xf>
    <xf numFmtId="166" fontId="12" fillId="0" borderId="2" xfId="1" applyNumberFormat="1" applyFont="1" applyBorder="1" applyAlignment="1">
      <alignment horizontal="center" vertical="center"/>
    </xf>
    <xf numFmtId="166" fontId="12" fillId="0" borderId="3" xfId="1" applyNumberFormat="1" applyFont="1" applyBorder="1" applyAlignment="1">
      <alignment horizontal="center" vertical="center"/>
    </xf>
    <xf numFmtId="165" fontId="9" fillId="2" borderId="1" xfId="1" applyNumberFormat="1" applyFont="1" applyFill="1" applyBorder="1" applyAlignment="1">
      <alignment horizontal="center"/>
    </xf>
    <xf numFmtId="165" fontId="9" fillId="2" borderId="2" xfId="1" applyNumberFormat="1" applyFont="1" applyFill="1" applyBorder="1" applyAlignment="1">
      <alignment horizontal="center"/>
    </xf>
    <xf numFmtId="165" fontId="9" fillId="2" borderId="3" xfId="1" applyNumberFormat="1" applyFont="1" applyFill="1" applyBorder="1" applyAlignment="1">
      <alignment horizont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166" fontId="12" fillId="0" borderId="6" xfId="1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" fontId="0" fillId="0" borderId="0" xfId="0" applyNumberFormat="1"/>
    <xf numFmtId="164" fontId="7" fillId="0" borderId="9" xfId="0" applyNumberFormat="1" applyFont="1" applyBorder="1" applyAlignment="1" applyProtection="1">
      <alignment horizontal="left" vertical="center" wrapText="1"/>
      <protection locked="0"/>
    </xf>
    <xf numFmtId="164" fontId="7" fillId="0" borderId="10" xfId="0" applyNumberFormat="1" applyFont="1" applyBorder="1" applyAlignment="1" applyProtection="1">
      <alignment horizontal="left" vertical="center" wrapText="1"/>
      <protection locked="0"/>
    </xf>
    <xf numFmtId="164" fontId="7" fillId="0" borderId="11" xfId="0" applyNumberFormat="1" applyFont="1" applyBorder="1" applyAlignment="1" applyProtection="1">
      <alignment horizontal="left" vertical="center" wrapText="1"/>
      <protection locked="0"/>
    </xf>
    <xf numFmtId="164" fontId="7" fillId="0" borderId="12" xfId="0" applyNumberFormat="1" applyFont="1" applyBorder="1" applyAlignment="1" applyProtection="1">
      <alignment horizontal="left" vertical="center" wrapText="1"/>
      <protection locked="0"/>
    </xf>
    <xf numFmtId="164" fontId="7" fillId="0" borderId="13" xfId="0" applyNumberFormat="1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center" vertical="top" wrapText="1"/>
    </xf>
    <xf numFmtId="178" fontId="3" fillId="0" borderId="12" xfId="1" applyNumberFormat="1" applyFont="1" applyFill="1" applyBorder="1" applyAlignment="1">
      <alignment horizontal="left" wrapText="1"/>
    </xf>
    <xf numFmtId="178" fontId="3" fillId="0" borderId="13" xfId="1" applyNumberFormat="1" applyFont="1" applyFill="1" applyBorder="1" applyAlignment="1">
      <alignment horizontal="left" wrapText="1"/>
    </xf>
    <xf numFmtId="178" fontId="35" fillId="0" borderId="1" xfId="1" applyNumberFormat="1" applyFont="1" applyFill="1" applyBorder="1" applyAlignment="1">
      <alignment horizontal="center" vertical="center" wrapText="1"/>
    </xf>
    <xf numFmtId="178" fontId="35" fillId="0" borderId="2" xfId="1" applyNumberFormat="1" applyFont="1" applyFill="1" applyBorder="1" applyAlignment="1">
      <alignment horizontal="center" vertical="center" wrapText="1"/>
    </xf>
    <xf numFmtId="178" fontId="35" fillId="0" borderId="3" xfId="1" applyNumberFormat="1" applyFont="1" applyFill="1" applyBorder="1" applyAlignment="1">
      <alignment horizontal="center" vertical="center" wrapText="1"/>
    </xf>
    <xf numFmtId="178" fontId="3" fillId="0" borderId="0" xfId="1" applyNumberFormat="1" applyFont="1" applyFill="1" applyBorder="1" applyAlignment="1">
      <alignment horizontal="left" wrapText="1"/>
    </xf>
    <xf numFmtId="178" fontId="3" fillId="0" borderId="10" xfId="1" applyNumberFormat="1" applyFont="1" applyFill="1" applyBorder="1" applyAlignment="1">
      <alignment horizontal="left" wrapText="1"/>
    </xf>
    <xf numFmtId="178" fontId="3" fillId="0" borderId="0" xfId="1" applyNumberFormat="1" applyFont="1" applyFill="1" applyBorder="1" applyAlignment="1">
      <alignment horizontal="left" vertical="top" wrapText="1"/>
    </xf>
    <xf numFmtId="178" fontId="3" fillId="0" borderId="10" xfId="1" applyNumberFormat="1" applyFont="1" applyFill="1" applyBorder="1" applyAlignment="1">
      <alignment horizontal="left" vertical="top" wrapText="1"/>
    </xf>
    <xf numFmtId="165" fontId="9" fillId="25" borderId="1" xfId="1" applyNumberFormat="1" applyFont="1" applyFill="1" applyBorder="1" applyAlignment="1">
      <alignment horizontal="center" wrapText="1"/>
    </xf>
    <xf numFmtId="165" fontId="9" fillId="25" borderId="3" xfId="1" applyNumberFormat="1" applyFont="1" applyFill="1" applyBorder="1" applyAlignment="1">
      <alignment horizontal="center" wrapText="1"/>
    </xf>
    <xf numFmtId="165" fontId="9" fillId="25" borderId="2" xfId="1" applyNumberFormat="1" applyFont="1" applyFill="1" applyBorder="1" applyAlignment="1">
      <alignment horizontal="center" wrapText="1"/>
    </xf>
    <xf numFmtId="0" fontId="4" fillId="25" borderId="1" xfId="0" applyFont="1" applyFill="1" applyBorder="1" applyAlignment="1">
      <alignment horizontal="center" vertical="center" wrapText="1"/>
    </xf>
    <xf numFmtId="0" fontId="4" fillId="25" borderId="2" xfId="0" applyFont="1" applyFill="1" applyBorder="1" applyAlignment="1">
      <alignment horizontal="center" vertical="center" wrapText="1"/>
    </xf>
    <xf numFmtId="0" fontId="4" fillId="25" borderId="3" xfId="0" applyFont="1" applyFill="1" applyBorder="1" applyAlignment="1">
      <alignment horizontal="center" vertical="center" wrapText="1"/>
    </xf>
    <xf numFmtId="0" fontId="8" fillId="25" borderId="1" xfId="0" applyFont="1" applyFill="1" applyBorder="1" applyAlignment="1">
      <alignment horizontal="center" wrapText="1"/>
    </xf>
    <xf numFmtId="0" fontId="8" fillId="25" borderId="2" xfId="0" applyFont="1" applyFill="1" applyBorder="1" applyAlignment="1">
      <alignment horizontal="center" wrapText="1"/>
    </xf>
    <xf numFmtId="0" fontId="8" fillId="25" borderId="3" xfId="0" applyFont="1" applyFill="1" applyBorder="1" applyAlignment="1">
      <alignment horizontal="center" wrapText="1"/>
    </xf>
    <xf numFmtId="0" fontId="8" fillId="25" borderId="1" xfId="0" applyFont="1" applyFill="1" applyBorder="1" applyAlignment="1" applyProtection="1">
      <alignment horizontal="center" wrapText="1"/>
      <protection locked="0"/>
    </xf>
    <xf numFmtId="0" fontId="8" fillId="25" borderId="2" xfId="0" applyFont="1" applyFill="1" applyBorder="1" applyAlignment="1" applyProtection="1">
      <alignment horizontal="center" wrapText="1"/>
      <protection locked="0"/>
    </xf>
    <xf numFmtId="0" fontId="8" fillId="25" borderId="3" xfId="0" applyFont="1" applyFill="1" applyBorder="1" applyAlignment="1" applyProtection="1">
      <alignment horizontal="center" wrapText="1"/>
      <protection locked="0"/>
    </xf>
    <xf numFmtId="180" fontId="35" fillId="0" borderId="1" xfId="1" applyNumberFormat="1" applyFont="1" applyFill="1" applyBorder="1" applyAlignment="1">
      <alignment horizontal="center" vertical="center" wrapText="1"/>
    </xf>
    <xf numFmtId="180" fontId="35" fillId="0" borderId="2" xfId="1" applyNumberFormat="1" applyFont="1" applyFill="1" applyBorder="1" applyAlignment="1">
      <alignment horizontal="center" vertical="center" wrapText="1"/>
    </xf>
    <xf numFmtId="180" fontId="35" fillId="0" borderId="3" xfId="1" applyNumberFormat="1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2" fillId="25" borderId="2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78" fontId="2" fillId="0" borderId="23" xfId="1" applyNumberFormat="1" applyFont="1" applyFill="1" applyBorder="1" applyAlignment="1">
      <alignment horizontal="center" vertical="center" wrapText="1"/>
    </xf>
    <xf numFmtId="44" fontId="0" fillId="0" borderId="23" xfId="1" applyFont="1" applyFill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165" fontId="9" fillId="25" borderId="29" xfId="1" applyNumberFormat="1" applyFont="1" applyFill="1" applyBorder="1" applyAlignment="1">
      <alignment horizontal="center" wrapText="1"/>
    </xf>
    <xf numFmtId="165" fontId="9" fillId="25" borderId="30" xfId="1" applyNumberFormat="1" applyFont="1" applyFill="1" applyBorder="1" applyAlignment="1">
      <alignment horizontal="center" wrapText="1"/>
    </xf>
    <xf numFmtId="0" fontId="2" fillId="25" borderId="31" xfId="0" applyFont="1" applyFill="1" applyBorder="1" applyAlignment="1">
      <alignment horizontal="center" vertical="center" wrapText="1"/>
    </xf>
    <xf numFmtId="0" fontId="2" fillId="25" borderId="32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78" fontId="2" fillId="0" borderId="31" xfId="1" applyNumberFormat="1" applyFont="1" applyFill="1" applyBorder="1" applyAlignment="1">
      <alignment horizontal="center" vertical="center" wrapText="1"/>
    </xf>
    <xf numFmtId="178" fontId="2" fillId="0" borderId="32" xfId="1" applyNumberFormat="1" applyFont="1" applyFill="1" applyBorder="1" applyAlignment="1">
      <alignment horizontal="center" vertical="center" wrapText="1"/>
    </xf>
    <xf numFmtId="0" fontId="2" fillId="25" borderId="31" xfId="0" applyFont="1" applyFill="1" applyBorder="1" applyAlignment="1">
      <alignment horizontal="center" wrapText="1"/>
    </xf>
    <xf numFmtId="0" fontId="2" fillId="25" borderId="32" xfId="0" applyFont="1" applyFill="1" applyBorder="1" applyAlignment="1">
      <alignment horizontal="center" wrapText="1"/>
    </xf>
    <xf numFmtId="178" fontId="2" fillId="0" borderId="33" xfId="1" applyNumberFormat="1" applyFont="1" applyFill="1" applyBorder="1" applyAlignment="1">
      <alignment horizontal="center" vertical="center" wrapText="1"/>
    </xf>
    <xf numFmtId="178" fontId="2" fillId="0" borderId="34" xfId="1" applyNumberFormat="1" applyFont="1" applyFill="1" applyBorder="1" applyAlignment="1">
      <alignment horizontal="center" vertical="center" wrapText="1"/>
    </xf>
    <xf numFmtId="165" fontId="9" fillId="25" borderId="35" xfId="1" applyNumberFormat="1" applyFont="1" applyFill="1" applyBorder="1" applyAlignment="1">
      <alignment horizont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4" fontId="0" fillId="0" borderId="31" xfId="1" applyFont="1" applyFill="1" applyBorder="1" applyAlignment="1">
      <alignment horizontal="center" vertical="center" wrapText="1"/>
    </xf>
    <xf numFmtId="44" fontId="0" fillId="0" borderId="32" xfId="1" applyFont="1" applyFill="1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178" fontId="2" fillId="0" borderId="36" xfId="1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44" fontId="0" fillId="0" borderId="0" xfId="1" applyFont="1"/>
    <xf numFmtId="174" fontId="37" fillId="0" borderId="0" xfId="0" applyNumberFormat="1" applyFont="1"/>
    <xf numFmtId="0" fontId="36" fillId="0" borderId="11" xfId="0" applyFont="1" applyBorder="1" applyAlignment="1">
      <alignment horizontal="left" wrapText="1"/>
    </xf>
    <xf numFmtId="0" fontId="36" fillId="0" borderId="12" xfId="0" applyFont="1" applyBorder="1" applyAlignment="1">
      <alignment horizontal="left" wrapText="1"/>
    </xf>
  </cellXfs>
  <cellStyles count="90">
    <cellStyle name="20% - Accent1" xfId="3" xr:uid="{A74287FF-8129-4A25-8F00-5A5447C1E9DB}"/>
    <cellStyle name="20% - Accent2" xfId="4" xr:uid="{6A89B079-0E1F-48BD-8250-218B1D9FB79C}"/>
    <cellStyle name="20% - Accent3" xfId="5" xr:uid="{FE413202-9E1A-4BA8-8612-ECF841A38C77}"/>
    <cellStyle name="20% - Accent4" xfId="6" xr:uid="{CF4A49B4-A6CC-4419-AFFB-ADB80633773E}"/>
    <cellStyle name="20% - Accent5" xfId="7" xr:uid="{201C73AC-D48A-493B-8A8A-8426BFAE5156}"/>
    <cellStyle name="20% - Accent6" xfId="8" xr:uid="{DE75B3E9-E9B3-4177-830A-F5F61D5EA577}"/>
    <cellStyle name="20% - Ênfase1 2" xfId="9" xr:uid="{BC887877-621A-4B4A-8C1A-DA89167400B4}"/>
    <cellStyle name="20% - Ênfase2 2" xfId="10" xr:uid="{DFA55F92-E831-42F7-BB73-4B27401FC4E2}"/>
    <cellStyle name="20% - Ênfase3 2" xfId="11" xr:uid="{1A1D4079-612B-45AB-AB38-B3DE1FD3D01F}"/>
    <cellStyle name="20% - Ênfase4 2" xfId="12" xr:uid="{14D66311-3C6C-47A0-9A56-98D13D1DA374}"/>
    <cellStyle name="20% - Ênfase5 2" xfId="13" xr:uid="{74F249F8-B33C-42F7-86C8-2C8D182C24A9}"/>
    <cellStyle name="20% - Ênfase6 2" xfId="14" xr:uid="{A0F42CA1-1949-4CFB-94DA-950092DAFCA8}"/>
    <cellStyle name="40% - Accent1" xfId="15" xr:uid="{93986E75-AA9F-488A-A127-1C0F604B6EE1}"/>
    <cellStyle name="40% - Accent2" xfId="16" xr:uid="{9F77DD69-AD0B-4FB4-B93A-C5FC4FFAB6A6}"/>
    <cellStyle name="40% - Accent3" xfId="17" xr:uid="{1559A4DF-EA15-4F1E-AB88-EA71BA644AD9}"/>
    <cellStyle name="40% - Accent4" xfId="18" xr:uid="{14B1BE16-7743-4AA0-99A8-F37DE8541F88}"/>
    <cellStyle name="40% - Accent5" xfId="19" xr:uid="{61A58F74-5F3A-403F-9639-08F79699A8BC}"/>
    <cellStyle name="40% - Accent6" xfId="20" xr:uid="{BDBB0B13-4A82-460E-8786-1025586AE230}"/>
    <cellStyle name="40% - Ênfase1 2" xfId="21" xr:uid="{2E27B3D2-CF62-4B96-BDAF-34FAD2428ED4}"/>
    <cellStyle name="40% - Ênfase2 2" xfId="22" xr:uid="{479F15B7-088C-4E3E-96B0-D7E5BFF8BDE2}"/>
    <cellStyle name="40% - Ênfase3 2" xfId="23" xr:uid="{0981C2FA-613C-4BB1-84BB-B87989CFBFF0}"/>
    <cellStyle name="40% - Ênfase4 2" xfId="24" xr:uid="{189DCB50-638E-4E01-87ED-F91F53D97066}"/>
    <cellStyle name="40% - Ênfase5 2" xfId="25" xr:uid="{C605A71C-A7F9-48DB-8764-44D2C8127992}"/>
    <cellStyle name="40% - Ênfase6 2" xfId="26" xr:uid="{909647E2-8777-4B9F-9834-1679DFBA7FFB}"/>
    <cellStyle name="60% - Accent1" xfId="27" xr:uid="{0F2F2E4E-844B-49E6-92E7-FEC8136A5789}"/>
    <cellStyle name="60% - Accent2" xfId="28" xr:uid="{9DCB6567-80A5-46C3-B393-B593BAEB0AA6}"/>
    <cellStyle name="60% - Accent3" xfId="29" xr:uid="{C2C9E5C6-A0EB-4037-9BA6-E3A46F8B5DCB}"/>
    <cellStyle name="60% - Accent4" xfId="30" xr:uid="{6B519280-34F4-4862-8AA1-D8495046BC70}"/>
    <cellStyle name="60% - Accent5" xfId="31" xr:uid="{C8A096B0-CF72-47AE-B7D2-17AAA544F628}"/>
    <cellStyle name="60% - Accent6" xfId="32" xr:uid="{5CDCDB60-F108-439A-9AA4-4CC6FD42AA3D}"/>
    <cellStyle name="60% - Ênfase1 2" xfId="33" xr:uid="{1318DC2F-EB63-4893-8678-3851C5C0D4F8}"/>
    <cellStyle name="60% - Ênfase2 2" xfId="34" xr:uid="{9EB49F33-202E-423C-AC5D-94EB7C7BB73F}"/>
    <cellStyle name="60% - Ênfase3 2" xfId="35" xr:uid="{267164CC-3B32-48D0-8CCC-C299F1DAA556}"/>
    <cellStyle name="60% - Ênfase4 2" xfId="36" xr:uid="{0550C764-18EB-4454-87E8-C7F6483A4611}"/>
    <cellStyle name="60% - Ênfase5 2" xfId="37" xr:uid="{B957B9DE-A422-4B30-8539-640B0B4A1DFC}"/>
    <cellStyle name="60% - Ênfase6 2" xfId="38" xr:uid="{CB276ECA-5D29-40CD-863F-3B3C6C92AD67}"/>
    <cellStyle name="Accent1" xfId="39" xr:uid="{96FAD268-7D7F-42F1-90F4-DDF4CC6D3D5B}"/>
    <cellStyle name="Accent2" xfId="40" xr:uid="{77F7B44B-1F08-4CB9-A139-517B0B556D78}"/>
    <cellStyle name="Accent3" xfId="41" xr:uid="{9652C16D-0864-4809-8108-7537398CDB37}"/>
    <cellStyle name="Accent4" xfId="42" xr:uid="{30EAD2FA-1F23-4F86-B1C8-E491A9441025}"/>
    <cellStyle name="Accent5" xfId="43" xr:uid="{1775C216-C5FC-421F-B8E8-8F6DAF3BEBD6}"/>
    <cellStyle name="Accent6" xfId="44" xr:uid="{872CEF09-6C1B-47E8-BB91-BEB4143C3984}"/>
    <cellStyle name="Bad" xfId="45" xr:uid="{6E91FD04-2487-4F61-B39F-52ABBDDE22CA}"/>
    <cellStyle name="Bom 2" xfId="46" xr:uid="{C0743A7B-FDF2-4439-A6ED-D5C5F393E1FF}"/>
    <cellStyle name="Calculation" xfId="47" xr:uid="{66BBB674-2045-44CD-AFBE-2A6E2AE519E2}"/>
    <cellStyle name="Cálculo 2" xfId="48" xr:uid="{CA3B96B4-213B-405D-B04D-89AC7D34C460}"/>
    <cellStyle name="Célula de Verificação 2" xfId="49" xr:uid="{DAE49D1E-13F7-41C0-8136-5ED1BAEDE269}"/>
    <cellStyle name="Célula Vinculada 2" xfId="50" xr:uid="{4A06A480-E679-41E8-8EE9-D5AB9649678C}"/>
    <cellStyle name="Check Cell" xfId="51" xr:uid="{2C606CE3-F8DE-4C49-BB14-8E2A2AB64E17}"/>
    <cellStyle name="Comma 2" xfId="87" xr:uid="{04117132-CCC9-411F-AF91-C40A75D293C2}"/>
    <cellStyle name="Comma 3" xfId="88" xr:uid="{C824E93E-114C-47E9-B3B9-C913295B99D6}"/>
    <cellStyle name="Ênfase1 2" xfId="52" xr:uid="{DC9D2223-AB23-4E8C-BFE0-60626E9759A8}"/>
    <cellStyle name="Ênfase2 2" xfId="53" xr:uid="{CC8F1445-9CAE-4B76-B6A1-621E5C9865B3}"/>
    <cellStyle name="Ênfase3 2" xfId="54" xr:uid="{853BD80D-7E5A-4B62-A6BD-0BC6D0091EAE}"/>
    <cellStyle name="Ênfase4 2" xfId="55" xr:uid="{C2718106-6249-408A-A041-B6921366D654}"/>
    <cellStyle name="Ênfase5 2" xfId="56" xr:uid="{BB3881C2-F130-4DF3-82F4-A65BC062CE72}"/>
    <cellStyle name="Ênfase6 2" xfId="57" xr:uid="{0EB3A884-3D07-453E-AC65-523C437F3C87}"/>
    <cellStyle name="Entrada 2" xfId="58" xr:uid="{B28A9ECD-359F-4D89-AD84-A42CA21B6B8A}"/>
    <cellStyle name="Explanatory Text" xfId="59" xr:uid="{CFA7A844-06AE-46F9-9160-299ACBEFDD1F}"/>
    <cellStyle name="Good" xfId="60" xr:uid="{F740B29A-084D-4283-BC86-2DB577DCEBAD}"/>
    <cellStyle name="Heading 1" xfId="61" xr:uid="{6B0D1617-E73A-4AD5-8844-817870AC2FE1}"/>
    <cellStyle name="Heading 2" xfId="62" xr:uid="{2F351D63-84B9-4DD5-A817-8F18A42276B9}"/>
    <cellStyle name="Heading 3" xfId="63" xr:uid="{A079BE52-AA81-491A-83FC-6E42D3CBAC1A}"/>
    <cellStyle name="Heading 4" xfId="64" xr:uid="{D5CB34BF-E2C8-4D4A-AD8E-F5ED9CB16593}"/>
    <cellStyle name="Input" xfId="65" xr:uid="{AF409F80-3A81-4648-AD60-5092B53BE185}"/>
    <cellStyle name="Linked Cell" xfId="66" xr:uid="{E1C5AFB3-65DE-4180-B419-8ABD0CC1EC78}"/>
    <cellStyle name="Moeda" xfId="1" builtinId="4"/>
    <cellStyle name="Moeda 2" xfId="83" xr:uid="{CED77E74-C796-493A-B3DA-010A7B962C06}"/>
    <cellStyle name="Neutral" xfId="67" xr:uid="{83408CE6-6AEA-4E18-B3B0-4F6602874AB6}"/>
    <cellStyle name="Normal" xfId="0" builtinId="0"/>
    <cellStyle name="Normal 2" xfId="68" xr:uid="{7E38DBC3-8D4F-45DC-B9AF-7E793C0A34D1}"/>
    <cellStyle name="Normal 2 2" xfId="86" xr:uid="{EF222E1E-5F80-45E3-A809-8EB98C799903}"/>
    <cellStyle name="Normal 3" xfId="2" xr:uid="{50F95357-AB5D-4447-ABF1-2FB45DF4C860}"/>
    <cellStyle name="Nota 2" xfId="69" xr:uid="{A702D1EF-663A-4377-A1EF-44788FE00DDC}"/>
    <cellStyle name="Note" xfId="70" xr:uid="{08083222-C185-4442-B3F0-65440E92FF6F}"/>
    <cellStyle name="Output" xfId="71" xr:uid="{604DF6B1-DB8A-4E99-91D5-EB65891D0619}"/>
    <cellStyle name="Percent 2" xfId="89" xr:uid="{5C7F0EB9-271F-49D4-A3DD-2E9BAAC8D87C}"/>
    <cellStyle name="Porcentagem 2" xfId="84" xr:uid="{B7928749-F996-4E12-A52C-716C1E424376}"/>
    <cellStyle name="Saída 2" xfId="72" xr:uid="{5BA125CE-FF29-409E-BC2A-55C2926F33DF}"/>
    <cellStyle name="Texto de Aviso 2" xfId="73" xr:uid="{7DF92DF5-D660-47FF-86F4-2920D329C036}"/>
    <cellStyle name="Texto Explicativo 2" xfId="74" xr:uid="{9C0DE718-19A5-4583-A467-E80189A577A4}"/>
    <cellStyle name="Title" xfId="75" xr:uid="{C9F76F75-F236-4028-AA79-3E8A4003403A}"/>
    <cellStyle name="Título 1 2" xfId="77" xr:uid="{2DA2AA63-0173-4BE9-9823-90804AF7A47C}"/>
    <cellStyle name="Título 2 2" xfId="78" xr:uid="{B7F6FA5A-18F0-47CA-A7F8-010F62B504DE}"/>
    <cellStyle name="Título 3 2" xfId="79" xr:uid="{B4D2CD3A-2B1C-463B-B2BA-B48C76199493}"/>
    <cellStyle name="Título 4 2" xfId="80" xr:uid="{EF169370-92DF-40A9-A419-B8F783E8F808}"/>
    <cellStyle name="Título 5" xfId="76" xr:uid="{E2A3172C-3A11-44E4-BE0D-B157DB6A2072}"/>
    <cellStyle name="Total 2" xfId="81" xr:uid="{0DE6FB99-7407-4AA5-890B-E36F14AA635D}"/>
    <cellStyle name="Vírgula 2" xfId="85" xr:uid="{C9E0EF0F-4E75-4D68-BB8C-3AC2E567D2E0}"/>
    <cellStyle name="Warning Text" xfId="82" xr:uid="{B0DF7E22-7C9B-48FA-8868-83724E9C11E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114300</xdr:rowOff>
    </xdr:from>
    <xdr:to>
      <xdr:col>5</xdr:col>
      <xdr:colOff>1095375</xdr:colOff>
      <xdr:row>0</xdr:row>
      <xdr:rowOff>866775</xdr:rowOff>
    </xdr:to>
    <xdr:pic>
      <xdr:nvPicPr>
        <xdr:cNvPr id="2" name="Picture 4" descr="brasao-bahia2">
          <a:extLst>
            <a:ext uri="{FF2B5EF4-FFF2-40B4-BE49-F238E27FC236}">
              <a16:creationId xmlns:a16="http://schemas.microsoft.com/office/drawing/2014/main" id="{17F7A0A3-16EA-437C-AC4A-4913C06F6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8975" y="114300"/>
          <a:ext cx="9334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409575</xdr:colOff>
      <xdr:row>1</xdr:row>
      <xdr:rowOff>76200</xdr:rowOff>
    </xdr:to>
    <xdr:pic>
      <xdr:nvPicPr>
        <xdr:cNvPr id="3" name="Picture 5" descr="topo color _timbrado_seinfra">
          <a:extLst>
            <a:ext uri="{FF2B5EF4-FFF2-40B4-BE49-F238E27FC236}">
              <a16:creationId xmlns:a16="http://schemas.microsoft.com/office/drawing/2014/main" id="{19CF6CD9-8CDC-4B65-AA52-0F3A9FCCB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-781" r="46902"/>
        <a:stretch>
          <a:fillRect/>
        </a:stretch>
      </xdr:blipFill>
      <xdr:spPr bwMode="auto">
        <a:xfrm>
          <a:off x="0" y="0"/>
          <a:ext cx="47434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114300</xdr:rowOff>
    </xdr:from>
    <xdr:to>
      <xdr:col>5</xdr:col>
      <xdr:colOff>1095375</xdr:colOff>
      <xdr:row>0</xdr:row>
      <xdr:rowOff>866775</xdr:rowOff>
    </xdr:to>
    <xdr:pic>
      <xdr:nvPicPr>
        <xdr:cNvPr id="2" name="Picture 4" descr="brasao-bahia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8975" y="114300"/>
          <a:ext cx="9334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3</xdr:col>
      <xdr:colOff>419100</xdr:colOff>
      <xdr:row>1</xdr:row>
      <xdr:rowOff>95250</xdr:rowOff>
    </xdr:to>
    <xdr:pic>
      <xdr:nvPicPr>
        <xdr:cNvPr id="3" name="Picture 5" descr="topo color _timbrado_seinf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-781" r="46902"/>
        <a:stretch>
          <a:fillRect/>
        </a:stretch>
      </xdr:blipFill>
      <xdr:spPr bwMode="auto">
        <a:xfrm>
          <a:off x="9525" y="19050"/>
          <a:ext cx="47434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43E45-ACC2-44EF-8F5F-6B9C18ACD937}">
  <dimension ref="C5:K19"/>
  <sheetViews>
    <sheetView workbookViewId="0">
      <selection activeCell="G25" sqref="G25"/>
    </sheetView>
  </sheetViews>
  <sheetFormatPr defaultRowHeight="15" x14ac:dyDescent="0.25"/>
  <cols>
    <col min="3" max="3" width="28.42578125" customWidth="1"/>
    <col min="4" max="4" width="6.140625" bestFit="1" customWidth="1"/>
    <col min="5" max="5" width="16.85546875" bestFit="1" customWidth="1"/>
    <col min="6" max="6" width="15.42578125" bestFit="1" customWidth="1"/>
    <col min="8" max="8" width="33.42578125" customWidth="1"/>
    <col min="9" max="9" width="6.140625" bestFit="1" customWidth="1"/>
    <col min="10" max="10" width="15.85546875" bestFit="1" customWidth="1"/>
  </cols>
  <sheetData>
    <row r="5" spans="3:11" ht="15.75" thickBot="1" x14ac:dyDescent="0.3"/>
    <row r="6" spans="3:11" x14ac:dyDescent="0.25">
      <c r="E6" s="72" t="s">
        <v>52</v>
      </c>
      <c r="F6" s="72" t="s">
        <v>53</v>
      </c>
      <c r="J6" s="72" t="s">
        <v>52</v>
      </c>
      <c r="K6" s="72" t="s">
        <v>53</v>
      </c>
    </row>
    <row r="7" spans="3:11" ht="15.75" thickBot="1" x14ac:dyDescent="0.3">
      <c r="E7" s="73"/>
      <c r="F7" s="73"/>
      <c r="J7" s="73"/>
      <c r="K7" s="73"/>
    </row>
    <row r="8" spans="3:11" ht="15.75" thickBot="1" x14ac:dyDescent="0.3">
      <c r="C8" s="74" t="s">
        <v>54</v>
      </c>
      <c r="D8" s="74"/>
      <c r="E8" s="65">
        <v>3872000</v>
      </c>
      <c r="F8" s="66">
        <v>42826</v>
      </c>
      <c r="H8" s="74" t="s">
        <v>54</v>
      </c>
      <c r="I8" s="74"/>
      <c r="J8" s="65">
        <f>E8*Cálculos!$K$8</f>
        <v>5906651.6224701982</v>
      </c>
      <c r="K8" s="66">
        <v>45931</v>
      </c>
    </row>
    <row r="10" spans="3:11" ht="15.75" thickBot="1" x14ac:dyDescent="0.3"/>
    <row r="11" spans="3:11" ht="19.5" thickBot="1" x14ac:dyDescent="0.35">
      <c r="C11" s="67"/>
      <c r="E11" s="68" t="s">
        <v>52</v>
      </c>
      <c r="F11" s="69" t="s">
        <v>53</v>
      </c>
      <c r="H11" s="67"/>
      <c r="J11" s="68" t="s">
        <v>52</v>
      </c>
      <c r="K11" s="69" t="s">
        <v>53</v>
      </c>
    </row>
    <row r="12" spans="3:11" ht="15.75" thickBot="1" x14ac:dyDescent="0.3">
      <c r="C12" s="75" t="s">
        <v>51</v>
      </c>
      <c r="D12" s="69" t="s">
        <v>50</v>
      </c>
      <c r="E12" s="65">
        <v>20101325</v>
      </c>
      <c r="F12" s="66">
        <v>42826</v>
      </c>
      <c r="H12" s="75" t="s">
        <v>51</v>
      </c>
      <c r="I12" s="69" t="s">
        <v>50</v>
      </c>
      <c r="J12" s="65">
        <f>E12*Cálculos!$K$8</f>
        <v>30664133.245106082</v>
      </c>
      <c r="K12" s="66">
        <v>45931</v>
      </c>
    </row>
    <row r="13" spans="3:11" ht="15.75" thickBot="1" x14ac:dyDescent="0.3">
      <c r="C13" s="76"/>
      <c r="D13" s="70" t="s">
        <v>49</v>
      </c>
      <c r="E13" s="65">
        <v>804053</v>
      </c>
      <c r="F13" s="66">
        <v>42826</v>
      </c>
      <c r="H13" s="76"/>
      <c r="I13" s="70" t="s">
        <v>49</v>
      </c>
      <c r="J13" s="65">
        <f>E13*Cálculos!$K$8</f>
        <v>1226565.3298042433</v>
      </c>
      <c r="K13" s="66">
        <v>45931</v>
      </c>
    </row>
    <row r="17" spans="10:10" x14ac:dyDescent="0.25">
      <c r="J17" s="255">
        <v>1226565.32980424</v>
      </c>
    </row>
    <row r="19" spans="10:10" x14ac:dyDescent="0.25">
      <c r="J19" s="255">
        <v>5906651.6224701982</v>
      </c>
    </row>
  </sheetData>
  <mergeCells count="8">
    <mergeCell ref="J6:J7"/>
    <mergeCell ref="K6:K7"/>
    <mergeCell ref="H8:I8"/>
    <mergeCell ref="C12:C13"/>
    <mergeCell ref="H12:H13"/>
    <mergeCell ref="E6:E7"/>
    <mergeCell ref="F6:F7"/>
    <mergeCell ref="C8:D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M37"/>
  <sheetViews>
    <sheetView workbookViewId="0">
      <selection activeCell="N17" sqref="N17"/>
    </sheetView>
  </sheetViews>
  <sheetFormatPr defaultRowHeight="15" x14ac:dyDescent="0.25"/>
  <cols>
    <col min="4" max="4" width="10.140625" bestFit="1" customWidth="1"/>
    <col min="5" max="9" width="9.5703125" bestFit="1" customWidth="1"/>
    <col min="10" max="11" width="12" bestFit="1" customWidth="1"/>
  </cols>
  <sheetData>
    <row r="5" spans="3:13" x14ac:dyDescent="0.25">
      <c r="D5" s="9">
        <v>42826</v>
      </c>
      <c r="E5" s="9">
        <v>43739</v>
      </c>
      <c r="F5" s="9">
        <v>44166</v>
      </c>
      <c r="G5" s="9">
        <v>44531</v>
      </c>
      <c r="H5" s="9">
        <v>44835</v>
      </c>
      <c r="I5" s="9">
        <v>45200</v>
      </c>
      <c r="J5" s="9">
        <v>45566</v>
      </c>
      <c r="K5" s="9">
        <v>45931</v>
      </c>
    </row>
    <row r="6" spans="3:13" x14ac:dyDescent="0.25">
      <c r="C6" t="s">
        <v>5</v>
      </c>
      <c r="D6">
        <v>4828.4399999999996</v>
      </c>
      <c r="E6">
        <v>5233.07</v>
      </c>
      <c r="F6">
        <v>5560.59</v>
      </c>
      <c r="G6">
        <v>6120.04</v>
      </c>
      <c r="H6">
        <v>6407.93</v>
      </c>
      <c r="I6">
        <v>6716.74</v>
      </c>
      <c r="J6">
        <v>7036.33</v>
      </c>
      <c r="K6">
        <v>7365.68</v>
      </c>
      <c r="M6" s="189"/>
    </row>
    <row r="7" spans="3:13" x14ac:dyDescent="0.25">
      <c r="E7">
        <f t="shared" ref="E7:G7" si="0">E6/D6</f>
        <v>1.0838013934107082</v>
      </c>
      <c r="F7">
        <f t="shared" si="0"/>
        <v>1.0625865887519181</v>
      </c>
      <c r="G7">
        <f t="shared" si="0"/>
        <v>1.1006098273744334</v>
      </c>
      <c r="H7">
        <f>H6/G6</f>
        <v>1.0470405422186784</v>
      </c>
      <c r="I7">
        <f>I6/H6</f>
        <v>1.0481918497861242</v>
      </c>
      <c r="J7">
        <f>J6/I6</f>
        <v>1.0475811182210417</v>
      </c>
      <c r="K7">
        <f>K6/J6</f>
        <v>1.0468070712999533</v>
      </c>
      <c r="M7" s="189"/>
    </row>
    <row r="8" spans="3:13" x14ac:dyDescent="0.25">
      <c r="C8" s="10" t="s">
        <v>6</v>
      </c>
      <c r="E8" s="57">
        <f t="shared" ref="E8:F8" si="1">(E6/$D$6)</f>
        <v>1.0838013934107082</v>
      </c>
      <c r="F8" s="57">
        <f t="shared" si="1"/>
        <v>1.1516328255088601</v>
      </c>
      <c r="G8" s="57">
        <f>(G6/$D$6)</f>
        <v>1.2674984052820373</v>
      </c>
      <c r="H8" s="57">
        <f>(H6/$D$6)</f>
        <v>1.3271222175278146</v>
      </c>
      <c r="I8" s="57">
        <f>(I6/$D$6)</f>
        <v>1.3910786920827432</v>
      </c>
      <c r="J8" s="57">
        <f>(J6/$D$6)</f>
        <v>1.4572677717855043</v>
      </c>
      <c r="K8" s="256">
        <f>(K6/$D$6)</f>
        <v>1.5254782082825924</v>
      </c>
      <c r="M8" s="189"/>
    </row>
    <row r="9" spans="3:13" x14ac:dyDescent="0.25">
      <c r="M9" s="189"/>
    </row>
    <row r="10" spans="3:13" x14ac:dyDescent="0.25">
      <c r="M10" s="189"/>
    </row>
    <row r="11" spans="3:13" x14ac:dyDescent="0.25">
      <c r="M11" s="189"/>
    </row>
    <row r="12" spans="3:13" x14ac:dyDescent="0.25">
      <c r="M12" s="189"/>
    </row>
    <row r="13" spans="3:13" x14ac:dyDescent="0.25">
      <c r="M13" s="189"/>
    </row>
    <row r="14" spans="3:13" x14ac:dyDescent="0.25">
      <c r="M14" s="189"/>
    </row>
    <row r="15" spans="3:13" x14ac:dyDescent="0.25">
      <c r="M15" s="189"/>
    </row>
    <row r="16" spans="3:13" x14ac:dyDescent="0.25">
      <c r="M16" s="189"/>
    </row>
    <row r="17" spans="13:13" x14ac:dyDescent="0.25">
      <c r="M17" s="189"/>
    </row>
    <row r="18" spans="13:13" x14ac:dyDescent="0.25">
      <c r="M18" s="189"/>
    </row>
    <row r="19" spans="13:13" x14ac:dyDescent="0.25">
      <c r="M19" s="189"/>
    </row>
    <row r="20" spans="13:13" x14ac:dyDescent="0.25">
      <c r="M20" s="189"/>
    </row>
    <row r="21" spans="13:13" x14ac:dyDescent="0.25">
      <c r="M21" s="189"/>
    </row>
    <row r="22" spans="13:13" x14ac:dyDescent="0.25">
      <c r="M22" s="189"/>
    </row>
    <row r="23" spans="13:13" x14ac:dyDescent="0.25">
      <c r="M23" s="189"/>
    </row>
    <row r="24" spans="13:13" x14ac:dyDescent="0.25">
      <c r="M24" s="189"/>
    </row>
    <row r="25" spans="13:13" x14ac:dyDescent="0.25">
      <c r="M25" s="189"/>
    </row>
    <row r="26" spans="13:13" x14ac:dyDescent="0.25">
      <c r="M26" s="189"/>
    </row>
    <row r="27" spans="13:13" x14ac:dyDescent="0.25">
      <c r="M27" s="189"/>
    </row>
    <row r="28" spans="13:13" x14ac:dyDescent="0.25">
      <c r="M28" s="189"/>
    </row>
    <row r="29" spans="13:13" x14ac:dyDescent="0.25">
      <c r="M29" s="189"/>
    </row>
    <row r="30" spans="13:13" x14ac:dyDescent="0.25">
      <c r="M30" s="189"/>
    </row>
    <row r="31" spans="13:13" x14ac:dyDescent="0.25">
      <c r="M31" s="189"/>
    </row>
    <row r="32" spans="13:13" x14ac:dyDescent="0.25">
      <c r="M32" s="189"/>
    </row>
    <row r="33" spans="13:13" x14ac:dyDescent="0.25">
      <c r="M33" s="189"/>
    </row>
    <row r="34" spans="13:13" x14ac:dyDescent="0.25">
      <c r="M34" s="189"/>
    </row>
    <row r="35" spans="13:13" x14ac:dyDescent="0.25">
      <c r="M35" s="189"/>
    </row>
    <row r="36" spans="13:13" x14ac:dyDescent="0.25">
      <c r="M36" s="189"/>
    </row>
    <row r="37" spans="13:13" x14ac:dyDescent="0.25">
      <c r="M37" s="189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6CCE6-ED07-468C-8EF9-469A3D8E4D9D}">
  <dimension ref="A1:J53"/>
  <sheetViews>
    <sheetView showGridLines="0" tabSelected="1" workbookViewId="0">
      <selection activeCell="H29" sqref="H29"/>
    </sheetView>
  </sheetViews>
  <sheetFormatPr defaultRowHeight="15" x14ac:dyDescent="0.25"/>
  <cols>
    <col min="1" max="1" width="16.7109375" style="53" bestFit="1" customWidth="1"/>
    <col min="2" max="2" width="16.140625" style="53" bestFit="1" customWidth="1"/>
    <col min="3" max="3" width="10" style="53" bestFit="1" customWidth="1"/>
    <col min="4" max="4" width="20.85546875" style="53" bestFit="1" customWidth="1"/>
    <col min="5" max="5" width="12.140625" style="53" bestFit="1" customWidth="1"/>
    <col min="6" max="6" width="17.28515625" style="53" customWidth="1"/>
    <col min="7" max="8" width="17.85546875" style="4" customWidth="1"/>
    <col min="10" max="10" width="9.5703125" bestFit="1" customWidth="1"/>
  </cols>
  <sheetData>
    <row r="1" spans="1:10" ht="104.25" customHeight="1" thickBot="1" x14ac:dyDescent="0.3">
      <c r="A1" s="135"/>
      <c r="B1" s="135"/>
      <c r="C1" s="135"/>
      <c r="D1" s="135"/>
      <c r="E1" s="135"/>
      <c r="F1" s="135"/>
      <c r="G1" s="2"/>
      <c r="H1" s="2"/>
    </row>
    <row r="2" spans="1:10" ht="19.5" thickBot="1" x14ac:dyDescent="0.3">
      <c r="A2" s="208" t="s">
        <v>7</v>
      </c>
      <c r="B2" s="209"/>
      <c r="C2" s="209"/>
      <c r="D2" s="209"/>
      <c r="E2" s="209"/>
      <c r="F2" s="210"/>
      <c r="G2"/>
      <c r="H2"/>
    </row>
    <row r="3" spans="1:10" ht="23.25" customHeight="1" x14ac:dyDescent="0.25">
      <c r="A3" s="139" t="s">
        <v>43</v>
      </c>
      <c r="B3" s="139"/>
      <c r="C3" s="139"/>
      <c r="D3" s="139"/>
      <c r="E3" s="139"/>
      <c r="F3" s="139"/>
      <c r="G3" s="1"/>
      <c r="H3" s="1"/>
    </row>
    <row r="4" spans="1:10" ht="15" customHeight="1" x14ac:dyDescent="0.25">
      <c r="A4" s="140" t="s">
        <v>0</v>
      </c>
      <c r="B4" s="140"/>
      <c r="C4" s="140"/>
      <c r="D4" s="140"/>
      <c r="E4" s="140"/>
      <c r="F4" s="140"/>
      <c r="G4" s="3"/>
      <c r="H4" s="2"/>
    </row>
    <row r="5" spans="1:10" ht="23.25" customHeight="1" x14ac:dyDescent="0.25">
      <c r="A5" s="60" t="s">
        <v>1</v>
      </c>
      <c r="B5" s="141" t="s">
        <v>57</v>
      </c>
      <c r="C5" s="141"/>
      <c r="D5" s="141"/>
      <c r="E5" s="141"/>
      <c r="F5" s="141"/>
      <c r="G5" s="2"/>
      <c r="H5" s="2"/>
    </row>
    <row r="6" spans="1:10" x14ac:dyDescent="0.25">
      <c r="A6" s="60" t="s">
        <v>2</v>
      </c>
      <c r="B6" s="142">
        <f>Cálculos!K7-1</f>
        <v>4.6807071299953318E-2</v>
      </c>
      <c r="C6" s="142"/>
      <c r="D6" s="142"/>
      <c r="E6" s="142"/>
      <c r="F6" s="142"/>
    </row>
    <row r="7" spans="1:10" ht="15.75" thickBot="1" x14ac:dyDescent="0.3">
      <c r="A7" s="60"/>
      <c r="B7" s="61"/>
    </row>
    <row r="8" spans="1:10" x14ac:dyDescent="0.25">
      <c r="A8" s="233" t="s">
        <v>8</v>
      </c>
      <c r="B8" s="234"/>
      <c r="C8" s="233" t="s">
        <v>9</v>
      </c>
      <c r="D8" s="245"/>
      <c r="E8" s="245"/>
      <c r="F8" s="234"/>
      <c r="G8"/>
      <c r="H8"/>
      <c r="J8" s="71"/>
    </row>
    <row r="9" spans="1:10" ht="15.75" customHeight="1" x14ac:dyDescent="0.25">
      <c r="A9" s="235" t="s">
        <v>10</v>
      </c>
      <c r="B9" s="236"/>
      <c r="C9" s="235" t="s">
        <v>15</v>
      </c>
      <c r="D9" s="228"/>
      <c r="E9" s="228"/>
      <c r="F9" s="236"/>
      <c r="G9"/>
      <c r="H9"/>
    </row>
    <row r="10" spans="1:10" ht="15.75" customHeight="1" x14ac:dyDescent="0.25">
      <c r="A10" s="237" t="s">
        <v>13</v>
      </c>
      <c r="B10" s="238" t="s">
        <v>11</v>
      </c>
      <c r="C10" s="246" t="s">
        <v>13</v>
      </c>
      <c r="D10" s="229"/>
      <c r="E10" s="229" t="s">
        <v>11</v>
      </c>
      <c r="F10" s="247"/>
      <c r="G10"/>
      <c r="H10"/>
    </row>
    <row r="11" spans="1:10" x14ac:dyDescent="0.25">
      <c r="A11" s="239">
        <f>'tARIFAS cONTRATO'!A6*Cálculos!$K$8</f>
        <v>47.701703572996664</v>
      </c>
      <c r="B11" s="240">
        <f>'tARIFAS cONTRATO'!B6*Cálculos!$K$8</f>
        <v>84.450473610524313</v>
      </c>
      <c r="C11" s="248" t="s">
        <v>16</v>
      </c>
      <c r="D11" s="231" t="s">
        <v>62</v>
      </c>
      <c r="E11" s="231" t="s">
        <v>16</v>
      </c>
      <c r="F11" s="249" t="s">
        <v>62</v>
      </c>
      <c r="G11"/>
      <c r="H11"/>
    </row>
    <row r="12" spans="1:10" x14ac:dyDescent="0.25">
      <c r="A12" s="235" t="s">
        <v>12</v>
      </c>
      <c r="B12" s="236"/>
      <c r="C12" s="239">
        <f>'tARIFAS cONTRATO'!C7*Cálculos!$K$8</f>
        <v>244.47313765936823</v>
      </c>
      <c r="D12" s="230">
        <f>'tARIFAS cONTRATO'!D7*Cálculos!$K$8</f>
        <v>77.448528634507227</v>
      </c>
      <c r="E12" s="230">
        <f>'tARIFAS cONTRATO'!E7*Cálculos!$K$8</f>
        <v>350.85998790499627</v>
      </c>
      <c r="F12" s="240">
        <f>'tARIFAS cONTRATO'!F7*Cálculos!$K$8</f>
        <v>164.75164649451997</v>
      </c>
      <c r="G12"/>
      <c r="H12"/>
    </row>
    <row r="13" spans="1:10" ht="15.75" customHeight="1" x14ac:dyDescent="0.25">
      <c r="A13" s="237" t="s">
        <v>13</v>
      </c>
      <c r="B13" s="238" t="s">
        <v>11</v>
      </c>
      <c r="C13" s="235" t="s">
        <v>17</v>
      </c>
      <c r="D13" s="228"/>
      <c r="E13" s="228"/>
      <c r="F13" s="236"/>
      <c r="G13"/>
      <c r="H13"/>
    </row>
    <row r="14" spans="1:10" x14ac:dyDescent="0.25">
      <c r="A14" s="239">
        <f>'tARIFAS cONTRATO'!A9*Cálculos!$K$8</f>
        <v>14.583571671181584</v>
      </c>
      <c r="B14" s="240">
        <f>'tARIFAS cONTRATO'!B9*Cálculos!$K$8</f>
        <v>14.583571671181584</v>
      </c>
      <c r="C14" s="248" t="s">
        <v>63</v>
      </c>
      <c r="D14" s="232" t="s">
        <v>61</v>
      </c>
      <c r="E14" s="231" t="s">
        <v>63</v>
      </c>
      <c r="F14" s="250" t="s">
        <v>61</v>
      </c>
      <c r="G14"/>
      <c r="H14"/>
    </row>
    <row r="15" spans="1:10" x14ac:dyDescent="0.25">
      <c r="A15" s="235" t="s">
        <v>14</v>
      </c>
      <c r="B15" s="236"/>
      <c r="C15" s="239">
        <f>'tARIFAS cONTRATO'!C10*Cálculos!$K$8</f>
        <v>40.425172519488697</v>
      </c>
      <c r="D15" s="230">
        <f>'tARIFAS cONTRATO'!D10*Cálculos!$K$8</f>
        <v>3.7221668282095255</v>
      </c>
      <c r="E15" s="230">
        <f>'tARIFAS cONTRATO'!E10*Cálculos!$K$8</f>
        <v>38.014916950402203</v>
      </c>
      <c r="F15" s="240">
        <f>'tARIFAS cONTRATO'!F10*Cálculos!$K$8</f>
        <v>9.5037292376005507</v>
      </c>
      <c r="G15"/>
      <c r="H15"/>
    </row>
    <row r="16" spans="1:10" ht="15.75" customHeight="1" x14ac:dyDescent="0.25">
      <c r="A16" s="237" t="s">
        <v>13</v>
      </c>
      <c r="B16" s="238" t="s">
        <v>11</v>
      </c>
      <c r="C16" s="235" t="s">
        <v>18</v>
      </c>
      <c r="D16" s="228"/>
      <c r="E16" s="228"/>
      <c r="F16" s="236"/>
      <c r="G16"/>
      <c r="H16"/>
    </row>
    <row r="17" spans="1:8" x14ac:dyDescent="0.25">
      <c r="A17" s="239">
        <f>'tARIFAS cONTRATO'!A12*Cálculos!$K$8</f>
        <v>14.934431659086579</v>
      </c>
      <c r="B17" s="240">
        <f>'tARIFAS cONTRATO'!B12*Cálculos!$K$8</f>
        <v>39.830236018258489</v>
      </c>
      <c r="C17" s="248" t="s">
        <v>64</v>
      </c>
      <c r="D17" s="232" t="s">
        <v>60</v>
      </c>
      <c r="E17" s="231" t="s">
        <v>22</v>
      </c>
      <c r="F17" s="250" t="s">
        <v>60</v>
      </c>
      <c r="G17"/>
      <c r="H17"/>
    </row>
    <row r="18" spans="1:8" ht="15.75" thickBot="1" x14ac:dyDescent="0.3">
      <c r="A18" s="241" t="s">
        <v>17</v>
      </c>
      <c r="B18" s="242"/>
      <c r="C18" s="243">
        <f>'tARIFAS cONTRATO'!C13*Cálculos!$K$8</f>
        <v>2.6695868644945366</v>
      </c>
      <c r="D18" s="251">
        <f>'tARIFAS cONTRATO'!D13*Cálculos!$K$8</f>
        <v>0.74748432205847026</v>
      </c>
      <c r="E18" s="251">
        <f>'tARIFAS cONTRATO'!E13*Cálculos!$K$8</f>
        <v>2.4407651332521478</v>
      </c>
      <c r="F18" s="244">
        <f>'tARIFAS cONTRATO'!F13*Cálculos!$K$8</f>
        <v>1.9068477603532406</v>
      </c>
      <c r="G18"/>
      <c r="H18"/>
    </row>
    <row r="19" spans="1:8" x14ac:dyDescent="0.25">
      <c r="A19" s="237" t="s">
        <v>13</v>
      </c>
      <c r="B19" s="238" t="s">
        <v>11</v>
      </c>
      <c r="C19"/>
      <c r="D19"/>
      <c r="E19"/>
      <c r="F19"/>
      <c r="G19"/>
      <c r="H19"/>
    </row>
    <row r="20" spans="1:8" x14ac:dyDescent="0.25">
      <c r="A20" s="239">
        <f>'tARIFAS cONTRATO'!A15*Cálculos!$K$8</f>
        <v>2.9455458723728576</v>
      </c>
      <c r="B20" s="240">
        <f>'tARIFAS cONTRATO'!B15*Cálculos!$K$8</f>
        <v>7.9346223525610755</v>
      </c>
      <c r="C20"/>
      <c r="D20"/>
      <c r="E20"/>
      <c r="F20"/>
      <c r="G20"/>
      <c r="H20"/>
    </row>
    <row r="21" spans="1:8" x14ac:dyDescent="0.25">
      <c r="A21" s="241" t="s">
        <v>18</v>
      </c>
      <c r="B21" s="242"/>
      <c r="C21"/>
      <c r="D21"/>
      <c r="E21"/>
      <c r="F21"/>
      <c r="G21"/>
      <c r="H21"/>
    </row>
    <row r="22" spans="1:8" ht="15.75" thickBot="1" x14ac:dyDescent="0.3">
      <c r="A22" s="243">
        <f>'tARIFAS cONTRATO'!A17*Cálculos!$K$8</f>
        <v>0.63109033476650844</v>
      </c>
      <c r="B22" s="244">
        <f>'tARIFAS cONTRATO'!B17*Cálculos!$K$8</f>
        <v>1.6231088136126783</v>
      </c>
      <c r="C22"/>
      <c r="D22"/>
      <c r="E22"/>
      <c r="F22"/>
      <c r="G22"/>
      <c r="H22"/>
    </row>
    <row r="23" spans="1:8" x14ac:dyDescent="0.25">
      <c r="B23" s="52"/>
      <c r="C23" s="40"/>
      <c r="D23" s="40"/>
      <c r="E23" s="40"/>
      <c r="G23"/>
      <c r="H23"/>
    </row>
    <row r="24" spans="1:8" ht="15.75" thickBot="1" x14ac:dyDescent="0.3">
      <c r="B24" s="40"/>
      <c r="C24" s="52"/>
      <c r="D24" s="40"/>
      <c r="G24"/>
      <c r="H24"/>
    </row>
    <row r="25" spans="1:8" ht="15.75" customHeight="1" thickBot="1" x14ac:dyDescent="0.3">
      <c r="A25" s="205" t="s">
        <v>24</v>
      </c>
      <c r="B25" s="207"/>
      <c r="C25" s="207"/>
      <c r="D25" s="207"/>
      <c r="E25" s="207"/>
      <c r="F25" s="206"/>
      <c r="G25"/>
      <c r="H25"/>
    </row>
    <row r="26" spans="1:8" ht="29.25" customHeight="1" thickBot="1" x14ac:dyDescent="0.3">
      <c r="A26" s="89" t="s">
        <v>56</v>
      </c>
      <c r="B26" s="90"/>
      <c r="C26" s="91"/>
      <c r="D26" s="217">
        <f>'tARIFAS cONTRATO'!D19:F19*Cálculos!$K$8</f>
        <v>8.9850666467844689E-2</v>
      </c>
      <c r="E26" s="218"/>
      <c r="F26" s="219"/>
      <c r="G26"/>
      <c r="H26"/>
    </row>
    <row r="27" spans="1:8" ht="15.75" customHeight="1" thickBot="1" x14ac:dyDescent="0.3">
      <c r="A27" s="205" t="s">
        <v>26</v>
      </c>
      <c r="B27" s="207"/>
      <c r="C27" s="207"/>
      <c r="D27" s="207"/>
      <c r="E27" s="207"/>
      <c r="F27" s="206"/>
      <c r="G27"/>
      <c r="H27"/>
    </row>
    <row r="28" spans="1:8" ht="15.75" customHeight="1" thickBot="1" x14ac:dyDescent="0.3">
      <c r="A28" s="211" t="s">
        <v>25</v>
      </c>
      <c r="B28" s="212"/>
      <c r="C28" s="213"/>
      <c r="D28" s="214" t="s">
        <v>55</v>
      </c>
      <c r="E28" s="215"/>
      <c r="F28" s="216"/>
      <c r="G28"/>
      <c r="H28"/>
    </row>
    <row r="29" spans="1:8" ht="22.5" customHeight="1" thickBot="1" x14ac:dyDescent="0.3">
      <c r="A29" s="252" t="s">
        <v>27</v>
      </c>
      <c r="B29" s="253"/>
      <c r="C29" s="254"/>
      <c r="D29" s="217">
        <f>'tARIFAS cONTRATO'!D22:F22*Cálculos!$K$8</f>
        <v>0.23950007870036702</v>
      </c>
      <c r="E29" s="218"/>
      <c r="F29" s="219"/>
      <c r="G29"/>
      <c r="H29"/>
    </row>
    <row r="30" spans="1:8" ht="30" customHeight="1" thickBot="1" x14ac:dyDescent="0.3">
      <c r="A30" s="252" t="s">
        <v>28</v>
      </c>
      <c r="B30" s="253"/>
      <c r="C30" s="254"/>
      <c r="D30" s="217">
        <f>'tARIFAS cONTRATO'!D23:F23*Cálculos!$K$8</f>
        <v>0.23950007870036702</v>
      </c>
      <c r="E30" s="218"/>
      <c r="F30" s="219"/>
      <c r="G30"/>
      <c r="H30"/>
    </row>
    <row r="31" spans="1:8" ht="15.75" customHeight="1" thickBot="1" x14ac:dyDescent="0.3">
      <c r="A31" s="257" t="s">
        <v>65</v>
      </c>
      <c r="B31" s="258"/>
      <c r="C31" s="258"/>
      <c r="D31" s="196">
        <f>'tARIFAS cONTRATO'!B25*Cálculos!$K$8</f>
        <v>20.73124885056043</v>
      </c>
      <c r="E31" s="196"/>
      <c r="F31" s="197"/>
      <c r="G31"/>
      <c r="H31"/>
    </row>
    <row r="32" spans="1:8" ht="15.75" customHeight="1" thickBot="1" x14ac:dyDescent="0.3">
      <c r="A32" s="205" t="s">
        <v>31</v>
      </c>
      <c r="B32" s="207"/>
      <c r="C32" s="207"/>
      <c r="D32" s="207"/>
      <c r="E32" s="207"/>
      <c r="F32" s="206"/>
      <c r="G32"/>
      <c r="H32"/>
    </row>
    <row r="33" spans="1:10" ht="27.75" customHeight="1" thickBot="1" x14ac:dyDescent="0.3">
      <c r="A33" s="252" t="s">
        <v>56</v>
      </c>
      <c r="B33" s="253"/>
      <c r="C33" s="254"/>
      <c r="D33" s="198">
        <f>'tARIFAS cONTRATO'!D27:F27*Cálculos!$K$8</f>
        <v>1.4974094092501928</v>
      </c>
      <c r="E33" s="199"/>
      <c r="F33" s="200"/>
      <c r="G33"/>
      <c r="H33"/>
    </row>
    <row r="34" spans="1:10" x14ac:dyDescent="0.25">
      <c r="A34" s="95" t="s">
        <v>29</v>
      </c>
      <c r="B34" s="96"/>
      <c r="C34" s="96"/>
      <c r="D34" s="96"/>
      <c r="E34" s="96"/>
      <c r="F34" s="97"/>
      <c r="G34"/>
      <c r="H34"/>
    </row>
    <row r="35" spans="1:10" ht="27" customHeight="1" x14ac:dyDescent="0.25">
      <c r="A35" s="50" t="s">
        <v>30</v>
      </c>
      <c r="B35" s="201">
        <f>'tARIFAS cONTRATO'!B29:D29*Cálculos!$K$8</f>
        <v>103.65624425280215</v>
      </c>
      <c r="C35" s="201"/>
      <c r="D35" s="201"/>
      <c r="E35" s="201"/>
      <c r="F35" s="202"/>
    </row>
    <row r="36" spans="1:10" ht="27" customHeight="1" x14ac:dyDescent="0.25">
      <c r="A36" s="190" t="s">
        <v>33</v>
      </c>
      <c r="B36" s="220"/>
      <c r="C36" s="220"/>
      <c r="D36" s="220"/>
      <c r="E36" s="220"/>
      <c r="F36" s="191"/>
    </row>
    <row r="37" spans="1:10" ht="27" customHeight="1" thickBot="1" x14ac:dyDescent="0.3">
      <c r="A37" s="80" t="s">
        <v>34</v>
      </c>
      <c r="B37" s="81"/>
      <c r="C37" s="81"/>
      <c r="D37" s="81"/>
      <c r="E37" s="81"/>
      <c r="F37" s="82"/>
    </row>
    <row r="38" spans="1:10" ht="15.75" customHeight="1" thickBot="1" x14ac:dyDescent="0.3">
      <c r="A38" s="205" t="s">
        <v>35</v>
      </c>
      <c r="B38" s="207"/>
      <c r="C38" s="207"/>
      <c r="D38" s="207"/>
      <c r="E38" s="207"/>
      <c r="F38" s="206"/>
    </row>
    <row r="39" spans="1:10" ht="15.75" customHeight="1" thickBot="1" x14ac:dyDescent="0.3">
      <c r="A39" s="211" t="s">
        <v>25</v>
      </c>
      <c r="B39" s="212"/>
      <c r="C39" s="213"/>
      <c r="D39" s="214" t="s">
        <v>55</v>
      </c>
      <c r="E39" s="215"/>
      <c r="F39" s="216"/>
    </row>
    <row r="40" spans="1:10" ht="15.75" customHeight="1" thickBot="1" x14ac:dyDescent="0.3">
      <c r="A40" s="252" t="s">
        <v>27</v>
      </c>
      <c r="B40" s="253"/>
      <c r="C40" s="254"/>
      <c r="D40" s="217">
        <f>'tARIFAS cONTRATO'!D34:F34*Cálculos!$K$8</f>
        <v>0.11975003935018351</v>
      </c>
      <c r="E40" s="218"/>
      <c r="F40" s="219"/>
    </row>
    <row r="41" spans="1:10" ht="37.5" customHeight="1" thickBot="1" x14ac:dyDescent="0.3">
      <c r="A41" s="252" t="s">
        <v>28</v>
      </c>
      <c r="B41" s="253"/>
      <c r="C41" s="254"/>
      <c r="D41" s="217">
        <f>'tARIFAS cONTRATO'!D35:F35*Cálculos!$K$8</f>
        <v>0.11975003935018351</v>
      </c>
      <c r="E41" s="218"/>
      <c r="F41" s="219"/>
    </row>
    <row r="42" spans="1:10" x14ac:dyDescent="0.25">
      <c r="A42" s="95" t="s">
        <v>29</v>
      </c>
      <c r="B42" s="96"/>
      <c r="C42" s="96"/>
      <c r="D42" s="96"/>
      <c r="E42" s="96"/>
      <c r="F42" s="97"/>
      <c r="G42" s="8"/>
    </row>
    <row r="43" spans="1:10" ht="15" customHeight="1" x14ac:dyDescent="0.25">
      <c r="A43" s="98" t="s">
        <v>37</v>
      </c>
      <c r="B43" s="222"/>
      <c r="C43" s="201">
        <f>'tARIFAS cONTRATO'!C37:E37*Cálculos!$K$8</f>
        <v>8.2986014530573033</v>
      </c>
      <c r="D43" s="201"/>
      <c r="E43" s="201"/>
      <c r="F43" s="202"/>
      <c r="G43" s="8"/>
    </row>
    <row r="44" spans="1:10" ht="23.25" customHeight="1" x14ac:dyDescent="0.25">
      <c r="A44" s="195" t="s">
        <v>58</v>
      </c>
      <c r="B44" s="221"/>
      <c r="C44" s="203">
        <f>'tARIFAS cONTRATO'!C38:E38*Cálculos!$K$8</f>
        <v>4.1493007265286517</v>
      </c>
      <c r="D44" s="203"/>
      <c r="E44" s="203"/>
      <c r="F44" s="204"/>
      <c r="G44" s="8"/>
      <c r="H44" s="24"/>
      <c r="I44" s="24"/>
    </row>
    <row r="45" spans="1:10" ht="34.5" customHeight="1" x14ac:dyDescent="0.25">
      <c r="A45" s="190" t="s">
        <v>39</v>
      </c>
      <c r="B45" s="220"/>
      <c r="C45" s="220"/>
      <c r="D45" s="220"/>
      <c r="E45" s="220"/>
      <c r="F45" s="191"/>
      <c r="G45" s="8"/>
      <c r="H45" s="8"/>
    </row>
    <row r="46" spans="1:10" ht="37.5" customHeight="1" thickBot="1" x14ac:dyDescent="0.3">
      <c r="A46" s="192" t="s">
        <v>59</v>
      </c>
      <c r="B46" s="193"/>
      <c r="C46" s="193"/>
      <c r="D46" s="193"/>
      <c r="E46" s="193"/>
      <c r="F46" s="194"/>
    </row>
    <row r="47" spans="1:10" ht="15" customHeight="1" x14ac:dyDescent="0.25">
      <c r="E47" s="83" t="s">
        <v>3</v>
      </c>
      <c r="F47" s="223"/>
    </row>
    <row r="48" spans="1:10" s="4" customFormat="1" x14ac:dyDescent="0.25">
      <c r="A48" s="53"/>
      <c r="B48" s="53"/>
      <c r="C48" s="53"/>
      <c r="D48" s="53"/>
      <c r="E48" s="224"/>
      <c r="F48" s="225"/>
      <c r="I48"/>
      <c r="J48"/>
    </row>
    <row r="49" spans="1:10" s="4" customFormat="1" x14ac:dyDescent="0.25">
      <c r="A49" s="53"/>
      <c r="B49" s="53"/>
      <c r="C49" s="53"/>
      <c r="D49" s="53"/>
      <c r="E49" s="224"/>
      <c r="F49" s="225"/>
      <c r="I49"/>
      <c r="J49"/>
    </row>
    <row r="50" spans="1:10" s="4" customFormat="1" x14ac:dyDescent="0.25">
      <c r="A50" s="53"/>
      <c r="B50" s="53"/>
      <c r="C50" s="53"/>
      <c r="D50" s="53"/>
      <c r="E50" s="224"/>
      <c r="F50" s="225"/>
      <c r="I50"/>
      <c r="J50"/>
    </row>
    <row r="51" spans="1:10" s="4" customFormat="1" x14ac:dyDescent="0.25">
      <c r="A51" s="53"/>
      <c r="B51" s="53"/>
      <c r="C51" s="53"/>
      <c r="D51" s="53"/>
      <c r="E51" s="224"/>
      <c r="F51" s="225"/>
      <c r="I51"/>
      <c r="J51"/>
    </row>
    <row r="52" spans="1:10" s="4" customFormat="1" x14ac:dyDescent="0.25">
      <c r="A52" s="53"/>
      <c r="B52" s="53"/>
      <c r="C52" s="53"/>
      <c r="D52" s="53"/>
      <c r="E52" s="224"/>
      <c r="F52" s="225"/>
      <c r="I52"/>
      <c r="J52"/>
    </row>
    <row r="53" spans="1:10" s="4" customFormat="1" ht="15.75" thickBot="1" x14ac:dyDescent="0.3">
      <c r="A53" s="53"/>
      <c r="B53" s="53"/>
      <c r="C53" s="53"/>
      <c r="D53" s="53" t="s">
        <v>45</v>
      </c>
      <c r="E53" s="226"/>
      <c r="F53" s="227"/>
      <c r="I53"/>
      <c r="J53"/>
    </row>
  </sheetData>
  <mergeCells count="52">
    <mergeCell ref="D31:F31"/>
    <mergeCell ref="A31:C31"/>
    <mergeCell ref="E10:F10"/>
    <mergeCell ref="C10:D10"/>
    <mergeCell ref="C9:F9"/>
    <mergeCell ref="C8:F8"/>
    <mergeCell ref="C16:F16"/>
    <mergeCell ref="C13:F13"/>
    <mergeCell ref="A45:F45"/>
    <mergeCell ref="A46:F46"/>
    <mergeCell ref="E47:F53"/>
    <mergeCell ref="A41:C41"/>
    <mergeCell ref="D41:F41"/>
    <mergeCell ref="A42:F42"/>
    <mergeCell ref="A43:B43"/>
    <mergeCell ref="C43:F43"/>
    <mergeCell ref="A44:B44"/>
    <mergeCell ref="C44:F44"/>
    <mergeCell ref="A37:F37"/>
    <mergeCell ref="A38:F38"/>
    <mergeCell ref="A39:C39"/>
    <mergeCell ref="D39:F39"/>
    <mergeCell ref="A40:C40"/>
    <mergeCell ref="D40:F40"/>
    <mergeCell ref="A32:F32"/>
    <mergeCell ref="A33:C33"/>
    <mergeCell ref="D33:F33"/>
    <mergeCell ref="A34:F34"/>
    <mergeCell ref="B35:F35"/>
    <mergeCell ref="A36:F36"/>
    <mergeCell ref="A29:C29"/>
    <mergeCell ref="D29:F29"/>
    <mergeCell ref="A30:C30"/>
    <mergeCell ref="D30:F30"/>
    <mergeCell ref="A25:F25"/>
    <mergeCell ref="A26:C26"/>
    <mergeCell ref="D26:F26"/>
    <mergeCell ref="A27:F27"/>
    <mergeCell ref="A28:C28"/>
    <mergeCell ref="D28:F28"/>
    <mergeCell ref="A12:B12"/>
    <mergeCell ref="A15:B15"/>
    <mergeCell ref="A18:B18"/>
    <mergeCell ref="A21:B21"/>
    <mergeCell ref="A8:B8"/>
    <mergeCell ref="A9:B9"/>
    <mergeCell ref="A1:F1"/>
    <mergeCell ref="A2:F2"/>
    <mergeCell ref="A3:F3"/>
    <mergeCell ref="A4:F4"/>
    <mergeCell ref="B5:F5"/>
    <mergeCell ref="B6:F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7BC5C-E887-4D21-B75F-FDEB34F7BC68}">
  <dimension ref="A1:J54"/>
  <sheetViews>
    <sheetView showGridLines="0" topLeftCell="A34" workbookViewId="0">
      <selection activeCell="A12" sqref="A12:B12"/>
    </sheetView>
  </sheetViews>
  <sheetFormatPr defaultRowHeight="15" x14ac:dyDescent="0.25"/>
  <cols>
    <col min="1" max="1" width="16.7109375" style="53" bestFit="1" customWidth="1"/>
    <col min="2" max="2" width="16.140625" style="53" bestFit="1" customWidth="1"/>
    <col min="3" max="3" width="10" style="53" bestFit="1" customWidth="1"/>
    <col min="4" max="4" width="20.85546875" style="53" bestFit="1" customWidth="1"/>
    <col min="5" max="5" width="12.140625" style="53" bestFit="1" customWidth="1"/>
    <col min="6" max="6" width="17.28515625" style="53" customWidth="1"/>
    <col min="7" max="8" width="17.85546875" style="4" customWidth="1"/>
    <col min="10" max="10" width="9.5703125" bestFit="1" customWidth="1"/>
  </cols>
  <sheetData>
    <row r="1" spans="1:10" ht="104.25" customHeight="1" thickBot="1" x14ac:dyDescent="0.3">
      <c r="A1" s="135"/>
      <c r="B1" s="135"/>
      <c r="C1" s="135"/>
      <c r="D1" s="135"/>
      <c r="E1" s="135"/>
      <c r="F1" s="135"/>
      <c r="G1" s="2"/>
      <c r="H1" s="2"/>
    </row>
    <row r="2" spans="1:10" ht="19.5" thickBot="1" x14ac:dyDescent="0.3">
      <c r="A2" s="136" t="s">
        <v>7</v>
      </c>
      <c r="B2" s="137"/>
      <c r="C2" s="137"/>
      <c r="D2" s="137"/>
      <c r="E2" s="137"/>
      <c r="F2" s="138"/>
      <c r="G2"/>
      <c r="H2"/>
    </row>
    <row r="3" spans="1:10" ht="23.25" customHeight="1" x14ac:dyDescent="0.25">
      <c r="A3" s="139" t="s">
        <v>43</v>
      </c>
      <c r="B3" s="139"/>
      <c r="C3" s="139"/>
      <c r="D3" s="139"/>
      <c r="E3" s="139"/>
      <c r="F3" s="139"/>
      <c r="G3" s="1"/>
      <c r="H3" s="1"/>
    </row>
    <row r="4" spans="1:10" ht="15" customHeight="1" x14ac:dyDescent="0.25">
      <c r="A4" s="140" t="s">
        <v>0</v>
      </c>
      <c r="B4" s="140"/>
      <c r="C4" s="140"/>
      <c r="D4" s="140"/>
      <c r="E4" s="140"/>
      <c r="F4" s="140"/>
      <c r="G4" s="3"/>
      <c r="H4" s="2"/>
    </row>
    <row r="5" spans="1:10" ht="23.25" customHeight="1" x14ac:dyDescent="0.25">
      <c r="A5" s="60" t="s">
        <v>1</v>
      </c>
      <c r="B5" s="141" t="s">
        <v>57</v>
      </c>
      <c r="C5" s="141"/>
      <c r="D5" s="141"/>
      <c r="E5" s="141"/>
      <c r="F5" s="141"/>
      <c r="G5" s="2"/>
      <c r="H5" s="2"/>
    </row>
    <row r="6" spans="1:10" x14ac:dyDescent="0.25">
      <c r="A6" s="60" t="s">
        <v>2</v>
      </c>
      <c r="B6" s="142">
        <f>Cálculos!J7-1</f>
        <v>4.7581118221041718E-2</v>
      </c>
      <c r="C6" s="142"/>
      <c r="D6" s="142"/>
      <c r="E6" s="142"/>
      <c r="F6" s="142"/>
    </row>
    <row r="7" spans="1:10" ht="15.75" thickBot="1" x14ac:dyDescent="0.3">
      <c r="A7" s="60"/>
      <c r="B7" s="61"/>
    </row>
    <row r="8" spans="1:10" ht="15.75" thickBot="1" x14ac:dyDescent="0.3">
      <c r="A8" s="106" t="s">
        <v>8</v>
      </c>
      <c r="B8" s="108"/>
      <c r="C8" s="106" t="s">
        <v>9</v>
      </c>
      <c r="D8" s="107"/>
      <c r="E8" s="107"/>
      <c r="F8" s="108"/>
      <c r="G8"/>
      <c r="H8"/>
      <c r="J8" s="71"/>
    </row>
    <row r="9" spans="1:10" ht="15.75" thickBot="1" x14ac:dyDescent="0.3">
      <c r="A9" s="128" t="s">
        <v>10</v>
      </c>
      <c r="B9" s="128"/>
      <c r="C9" s="128" t="s">
        <v>15</v>
      </c>
      <c r="D9" s="134"/>
      <c r="E9" s="134"/>
      <c r="F9" s="134"/>
      <c r="G9"/>
      <c r="H9"/>
    </row>
    <row r="10" spans="1:10" ht="15.75" thickBot="1" x14ac:dyDescent="0.3">
      <c r="A10" s="62" t="s">
        <v>13</v>
      </c>
      <c r="B10" s="62" t="s">
        <v>11</v>
      </c>
      <c r="C10" s="134" t="s">
        <v>13</v>
      </c>
      <c r="D10" s="134"/>
      <c r="E10" s="134" t="s">
        <v>11</v>
      </c>
      <c r="F10" s="134"/>
      <c r="G10"/>
      <c r="H10"/>
    </row>
    <row r="11" spans="1:10" ht="15.75" thickBot="1" x14ac:dyDescent="0.3">
      <c r="A11" s="58">
        <f>'tARIFAS cONTRATO'!A6*Cálculos!$J$8</f>
        <v>45.568763223732716</v>
      </c>
      <c r="B11" s="58">
        <f>'tARIFAS cONTRATO'!B6*Cálculos!$J$8</f>
        <v>80.674343846045517</v>
      </c>
      <c r="C11" s="58" t="s">
        <v>16</v>
      </c>
      <c r="D11" s="58" t="s">
        <v>21</v>
      </c>
      <c r="E11" s="58" t="s">
        <v>16</v>
      </c>
      <c r="F11" s="58" t="s">
        <v>21</v>
      </c>
      <c r="G11"/>
      <c r="H11"/>
    </row>
    <row r="12" spans="1:10" ht="15.75" thickBot="1" x14ac:dyDescent="0.3">
      <c r="A12" s="128" t="s">
        <v>12</v>
      </c>
      <c r="B12" s="128"/>
      <c r="C12" s="58">
        <f>'tARIFAS cONTRATO'!C7*Cálculos!$J$8</f>
        <v>233.54173310634491</v>
      </c>
      <c r="D12" s="58">
        <f>'tARIFAS cONTRATO'!D7*Cálculos!$J$8</f>
        <v>73.985484773550056</v>
      </c>
      <c r="E12" s="58">
        <f>'tARIFAS cONTRATO'!E7*Cálculos!$J$8</f>
        <v>335.17158751066597</v>
      </c>
      <c r="F12" s="58">
        <f>'tARIFAS cONTRATO'!F7*Cálculos!$J$8</f>
        <v>157.38491935283446</v>
      </c>
      <c r="G12"/>
      <c r="H12"/>
    </row>
    <row r="13" spans="1:10" ht="15.75" thickBot="1" x14ac:dyDescent="0.3">
      <c r="A13" s="62" t="s">
        <v>13</v>
      </c>
      <c r="B13" s="62" t="s">
        <v>11</v>
      </c>
      <c r="C13" s="129" t="s">
        <v>17</v>
      </c>
      <c r="D13" s="130"/>
      <c r="E13" s="130"/>
      <c r="F13" s="131"/>
      <c r="G13"/>
      <c r="H13"/>
    </row>
    <row r="14" spans="1:10" ht="30.75" thickBot="1" x14ac:dyDescent="0.3">
      <c r="A14" s="58">
        <f>'tARIFAS cONTRATO'!A9*Cálculos!$J$8</f>
        <v>13.931479898269421</v>
      </c>
      <c r="B14" s="58">
        <f>'tARIFAS cONTRATO'!B9*Cálculos!$J$8</f>
        <v>13.931479898269421</v>
      </c>
      <c r="C14" s="58" t="s">
        <v>19</v>
      </c>
      <c r="D14" s="14" t="s">
        <v>20</v>
      </c>
      <c r="E14" s="58" t="s">
        <v>19</v>
      </c>
      <c r="F14" s="14" t="s">
        <v>20</v>
      </c>
      <c r="G14"/>
      <c r="H14"/>
    </row>
    <row r="15" spans="1:10" ht="15.75" thickBot="1" x14ac:dyDescent="0.3">
      <c r="A15" s="128" t="s">
        <v>14</v>
      </c>
      <c r="B15" s="128"/>
      <c r="C15" s="58">
        <f>'tARIFAS cONTRATO'!C10*Cálculos!$J$8</f>
        <v>38.61759595231586</v>
      </c>
      <c r="D15" s="58">
        <f>'tARIFAS cONTRATO'!D10*Cálculos!$J$8</f>
        <v>3.5557333631566301</v>
      </c>
      <c r="E15" s="58">
        <f>'tARIFAS cONTRATO'!E10*Cálculos!$J$8</f>
        <v>36.315112872894765</v>
      </c>
      <c r="F15" s="58">
        <f>'tARIFAS cONTRATO'!F10*Cálculos!$J$8</f>
        <v>9.0787782182236914</v>
      </c>
      <c r="G15"/>
      <c r="H15"/>
    </row>
    <row r="16" spans="1:10" ht="15.75" thickBot="1" x14ac:dyDescent="0.3">
      <c r="A16" s="62" t="s">
        <v>13</v>
      </c>
      <c r="B16" s="62" t="s">
        <v>11</v>
      </c>
      <c r="C16" s="129" t="s">
        <v>18</v>
      </c>
      <c r="D16" s="130"/>
      <c r="E16" s="130"/>
      <c r="F16" s="131"/>
      <c r="G16"/>
      <c r="H16"/>
    </row>
    <row r="17" spans="1:8" ht="30.75" thickBot="1" x14ac:dyDescent="0.3">
      <c r="A17" s="58">
        <f>'tARIFAS cONTRATO'!A12*Cálculos!$J$8</f>
        <v>14.266651485780086</v>
      </c>
      <c r="B17" s="58">
        <f>'tARIFAS cONTRATO'!B12*Cálculos!$J$8</f>
        <v>38.049261521319515</v>
      </c>
      <c r="C17" s="58" t="s">
        <v>22</v>
      </c>
      <c r="D17" s="14" t="s">
        <v>23</v>
      </c>
      <c r="E17" s="58" t="s">
        <v>22</v>
      </c>
      <c r="F17" s="14" t="s">
        <v>23</v>
      </c>
      <c r="G17"/>
      <c r="H17"/>
    </row>
    <row r="18" spans="1:8" ht="15.75" thickBot="1" x14ac:dyDescent="0.3">
      <c r="A18" s="132" t="s">
        <v>17</v>
      </c>
      <c r="B18" s="133"/>
      <c r="C18" s="58">
        <f>'tARIFAS cONTRATO'!C13*Cálculos!$J$8</f>
        <v>2.5502186006246323</v>
      </c>
      <c r="D18" s="58">
        <f>'tARIFAS cONTRATO'!D13*Cálculos!$J$8</f>
        <v>0.71406120817489704</v>
      </c>
      <c r="E18" s="58">
        <f>'tARIFAS cONTRATO'!E13*Cálculos!$J$8</f>
        <v>2.3316284348568068</v>
      </c>
      <c r="F18" s="58">
        <f>'tARIFAS cONTRATO'!F13*Cálculos!$J$8</f>
        <v>1.8215847147318804</v>
      </c>
      <c r="G18"/>
      <c r="H18"/>
    </row>
    <row r="19" spans="1:8" ht="15.75" thickBot="1" x14ac:dyDescent="0.3">
      <c r="A19" s="62" t="s">
        <v>13</v>
      </c>
      <c r="B19" s="62" t="s">
        <v>11</v>
      </c>
      <c r="C19" s="63"/>
      <c r="D19" s="59"/>
      <c r="E19" s="59"/>
      <c r="F19" s="59"/>
      <c r="G19"/>
      <c r="H19"/>
    </row>
    <row r="20" spans="1:8" ht="15.75" thickBot="1" x14ac:dyDescent="0.3">
      <c r="A20" s="58">
        <f>'tARIFAS cONTRATO'!A15*Cálculos!$J$8</f>
        <v>2.8138383405406304</v>
      </c>
      <c r="B20" s="58">
        <f>'tARIFAS cONTRATO'!B15*Cálculos!$J$8</f>
        <v>7.5798325881651216</v>
      </c>
      <c r="C20" s="64"/>
      <c r="D20" s="8"/>
      <c r="E20" s="8"/>
      <c r="F20" s="8"/>
      <c r="G20"/>
      <c r="H20"/>
    </row>
    <row r="21" spans="1:8" ht="15.75" thickBot="1" x14ac:dyDescent="0.3">
      <c r="A21" s="132" t="s">
        <v>18</v>
      </c>
      <c r="B21" s="133"/>
      <c r="C21" s="64"/>
      <c r="D21" s="8"/>
      <c r="E21" s="8"/>
      <c r="F21" s="8"/>
      <c r="G21"/>
      <c r="H21"/>
    </row>
    <row r="22" spans="1:8" ht="15.75" thickBot="1" x14ac:dyDescent="0.3">
      <c r="A22" s="58">
        <f>'tARIFAS cONTRATO'!A17*Cálculos!$J$8</f>
        <v>0.6028716771876631</v>
      </c>
      <c r="B22" s="58">
        <f>'tARIFAS cONTRATO'!B17*Cálculos!$J$8</f>
        <v>1.5505329091797766</v>
      </c>
      <c r="C22" s="64"/>
      <c r="D22" s="8"/>
      <c r="E22" s="8"/>
      <c r="F22" s="8"/>
      <c r="G22"/>
      <c r="H22"/>
    </row>
    <row r="23" spans="1:8" x14ac:dyDescent="0.25">
      <c r="B23" s="52"/>
      <c r="C23" s="40"/>
      <c r="D23" s="40"/>
      <c r="E23" s="40"/>
      <c r="G23"/>
      <c r="H23"/>
    </row>
    <row r="24" spans="1:8" ht="15.75" thickBot="1" x14ac:dyDescent="0.3">
      <c r="B24" s="40"/>
      <c r="C24" s="52"/>
      <c r="D24" s="40"/>
      <c r="G24"/>
      <c r="H24"/>
    </row>
    <row r="25" spans="1:8" ht="15.75" thickBot="1" x14ac:dyDescent="0.3">
      <c r="A25" s="106" t="s">
        <v>24</v>
      </c>
      <c r="B25" s="107"/>
      <c r="C25" s="107"/>
      <c r="D25" s="107"/>
      <c r="E25" s="107"/>
      <c r="F25" s="108"/>
      <c r="G25"/>
      <c r="H25"/>
    </row>
    <row r="26" spans="1:8" ht="29.25" customHeight="1" thickBot="1" x14ac:dyDescent="0.3">
      <c r="A26" s="89" t="s">
        <v>56</v>
      </c>
      <c r="B26" s="90"/>
      <c r="C26" s="91"/>
      <c r="D26" s="115">
        <f>'tARIFAS cONTRATO'!D19:F19*Cálculos!$J$8</f>
        <v>8.5833071758166207E-2</v>
      </c>
      <c r="E26" s="116"/>
      <c r="F26" s="117"/>
      <c r="G26"/>
      <c r="H26"/>
    </row>
    <row r="27" spans="1:8" ht="15.75" thickBot="1" x14ac:dyDescent="0.3">
      <c r="A27" s="106" t="s">
        <v>26</v>
      </c>
      <c r="B27" s="107"/>
      <c r="C27" s="107"/>
      <c r="D27" s="107"/>
      <c r="E27" s="107"/>
      <c r="F27" s="108"/>
      <c r="G27"/>
      <c r="H27"/>
    </row>
    <row r="28" spans="1:8" ht="15.75" thickBot="1" x14ac:dyDescent="0.3">
      <c r="A28" s="109" t="s">
        <v>25</v>
      </c>
      <c r="B28" s="110"/>
      <c r="C28" s="111"/>
      <c r="D28" s="112" t="s">
        <v>55</v>
      </c>
      <c r="E28" s="113"/>
      <c r="F28" s="114"/>
      <c r="G28"/>
      <c r="H28"/>
    </row>
    <row r="29" spans="1:8" ht="15.75" thickBot="1" x14ac:dyDescent="0.3">
      <c r="A29" s="89" t="s">
        <v>27</v>
      </c>
      <c r="B29" s="90"/>
      <c r="C29" s="91"/>
      <c r="D29" s="120">
        <f>'tARIFAS cONTRATO'!D22:F22*Cálculos!$J$8</f>
        <v>0.22879104017032417</v>
      </c>
      <c r="E29" s="121"/>
      <c r="F29" s="122"/>
      <c r="G29"/>
      <c r="H29"/>
    </row>
    <row r="30" spans="1:8" ht="30" customHeight="1" thickBot="1" x14ac:dyDescent="0.3">
      <c r="A30" s="123" t="s">
        <v>28</v>
      </c>
      <c r="B30" s="124"/>
      <c r="C30" s="125"/>
      <c r="D30" s="120">
        <f>'tARIFAS cONTRATO'!D23:F23*Cálculos!$J$8</f>
        <v>0.22879104017032417</v>
      </c>
      <c r="E30" s="121"/>
      <c r="F30" s="122"/>
      <c r="G30"/>
      <c r="H30"/>
    </row>
    <row r="31" spans="1:8" x14ac:dyDescent="0.25">
      <c r="A31" s="95" t="s">
        <v>29</v>
      </c>
      <c r="B31" s="96"/>
      <c r="C31" s="96"/>
      <c r="D31" s="96"/>
      <c r="E31" s="96"/>
      <c r="F31" s="97"/>
      <c r="G31"/>
      <c r="H31"/>
    </row>
    <row r="32" spans="1:8" ht="15.75" thickBot="1" x14ac:dyDescent="0.3">
      <c r="A32" s="51" t="s">
        <v>30</v>
      </c>
      <c r="B32" s="126">
        <f>'tARIFAS cONTRATO'!B25*Cálculos!$J$8</f>
        <v>19.804269018565002</v>
      </c>
      <c r="C32" s="126"/>
      <c r="D32" s="126"/>
      <c r="E32" s="126"/>
      <c r="F32" s="127"/>
      <c r="G32"/>
      <c r="H32"/>
    </row>
    <row r="33" spans="1:9" ht="15.75" thickBot="1" x14ac:dyDescent="0.3">
      <c r="A33" s="106" t="s">
        <v>31</v>
      </c>
      <c r="B33" s="107"/>
      <c r="C33" s="107"/>
      <c r="D33" s="107"/>
      <c r="E33" s="107"/>
      <c r="F33" s="108"/>
      <c r="G33"/>
      <c r="H33"/>
    </row>
    <row r="34" spans="1:9" ht="27.75" customHeight="1" thickBot="1" x14ac:dyDescent="0.3">
      <c r="A34" s="89" t="s">
        <v>56</v>
      </c>
      <c r="B34" s="90"/>
      <c r="C34" s="91"/>
      <c r="D34" s="115">
        <f>'tARIFAS cONTRATO'!D27:F27*Cálculos!$J$8</f>
        <v>1.430454044784651</v>
      </c>
      <c r="E34" s="116"/>
      <c r="F34" s="117"/>
      <c r="G34"/>
      <c r="H34"/>
    </row>
    <row r="35" spans="1:9" x14ac:dyDescent="0.25">
      <c r="A35" s="95" t="s">
        <v>29</v>
      </c>
      <c r="B35" s="96"/>
      <c r="C35" s="96"/>
      <c r="D35" s="96"/>
      <c r="E35" s="96"/>
      <c r="F35" s="97"/>
      <c r="G35"/>
      <c r="H35"/>
    </row>
    <row r="36" spans="1:9" ht="15" customHeight="1" x14ac:dyDescent="0.25">
      <c r="A36" s="50" t="s">
        <v>30</v>
      </c>
      <c r="B36" s="118">
        <f>'tARIFAS cONTRATO'!B29:D29*Cálculos!$J$8</f>
        <v>99.021345092825015</v>
      </c>
      <c r="C36" s="118"/>
      <c r="D36" s="118"/>
      <c r="E36" s="118"/>
      <c r="F36" s="119"/>
    </row>
    <row r="37" spans="1:9" x14ac:dyDescent="0.25">
      <c r="A37" s="77" t="s">
        <v>33</v>
      </c>
      <c r="B37" s="78"/>
      <c r="C37" s="78"/>
      <c r="D37" s="78"/>
      <c r="E37" s="78"/>
      <c r="F37" s="79"/>
    </row>
    <row r="38" spans="1:9" ht="26.25" customHeight="1" thickBot="1" x14ac:dyDescent="0.3">
      <c r="A38" s="80" t="s">
        <v>34</v>
      </c>
      <c r="B38" s="81"/>
      <c r="C38" s="81"/>
      <c r="D38" s="81"/>
      <c r="E38" s="81"/>
      <c r="F38" s="82"/>
    </row>
    <row r="39" spans="1:9" ht="15.75" thickBot="1" x14ac:dyDescent="0.3">
      <c r="A39" s="106" t="s">
        <v>35</v>
      </c>
      <c r="B39" s="107"/>
      <c r="C39" s="107"/>
      <c r="D39" s="107"/>
      <c r="E39" s="107"/>
      <c r="F39" s="108"/>
    </row>
    <row r="40" spans="1:9" ht="15.75" thickBot="1" x14ac:dyDescent="0.3">
      <c r="A40" s="109" t="s">
        <v>25</v>
      </c>
      <c r="B40" s="110"/>
      <c r="C40" s="111"/>
      <c r="D40" s="112" t="s">
        <v>55</v>
      </c>
      <c r="E40" s="113"/>
      <c r="F40" s="114"/>
    </row>
    <row r="41" spans="1:9" ht="15.75" thickBot="1" x14ac:dyDescent="0.3">
      <c r="A41" s="89" t="s">
        <v>27</v>
      </c>
      <c r="B41" s="90"/>
      <c r="C41" s="91"/>
      <c r="D41" s="92">
        <f>'tARIFAS cONTRATO'!D34:F34*Cálculos!$J$8</f>
        <v>0.11439552008516209</v>
      </c>
      <c r="E41" s="93"/>
      <c r="F41" s="94"/>
    </row>
    <row r="42" spans="1:9" ht="37.5" customHeight="1" thickBot="1" x14ac:dyDescent="0.3">
      <c r="A42" s="89" t="s">
        <v>28</v>
      </c>
      <c r="B42" s="90"/>
      <c r="C42" s="91"/>
      <c r="D42" s="92">
        <f>'tARIFAS cONTRATO'!D35:F35*Cálculos!$J$8</f>
        <v>0.11439552008516209</v>
      </c>
      <c r="E42" s="93"/>
      <c r="F42" s="94"/>
    </row>
    <row r="43" spans="1:9" x14ac:dyDescent="0.25">
      <c r="A43" s="95" t="s">
        <v>29</v>
      </c>
      <c r="B43" s="96"/>
      <c r="C43" s="96"/>
      <c r="D43" s="96"/>
      <c r="E43" s="96"/>
      <c r="F43" s="97"/>
      <c r="G43" s="8"/>
    </row>
    <row r="44" spans="1:9" x14ac:dyDescent="0.25">
      <c r="A44" s="98" t="s">
        <v>37</v>
      </c>
      <c r="B44" s="99"/>
      <c r="C44" s="100">
        <f>'tARIFAS cONTRATO'!C37:E37*Cálculos!$J$8</f>
        <v>7.9275366785131434</v>
      </c>
      <c r="D44" s="100"/>
      <c r="E44" s="100"/>
      <c r="F44" s="101"/>
      <c r="G44" s="8"/>
    </row>
    <row r="45" spans="1:9" ht="23.25" customHeight="1" x14ac:dyDescent="0.25">
      <c r="A45" s="102" t="s">
        <v>38</v>
      </c>
      <c r="B45" s="103"/>
      <c r="C45" s="104">
        <f>'tARIFAS cONTRATO'!C38:E38*Cálculos!$J$8</f>
        <v>3.9637683392565717</v>
      </c>
      <c r="D45" s="104"/>
      <c r="E45" s="104"/>
      <c r="F45" s="105"/>
      <c r="G45" s="8"/>
      <c r="H45" s="24"/>
      <c r="I45" s="24"/>
    </row>
    <row r="46" spans="1:9" ht="34.5" customHeight="1" x14ac:dyDescent="0.25">
      <c r="A46" s="77" t="s">
        <v>39</v>
      </c>
      <c r="B46" s="78"/>
      <c r="C46" s="78"/>
      <c r="D46" s="78"/>
      <c r="E46" s="78"/>
      <c r="F46" s="79"/>
      <c r="G46" s="8"/>
      <c r="H46" s="8"/>
    </row>
    <row r="47" spans="1:9" ht="37.5" customHeight="1" thickBot="1" x14ac:dyDescent="0.3">
      <c r="A47" s="80" t="s">
        <v>40</v>
      </c>
      <c r="B47" s="81"/>
      <c r="C47" s="81"/>
      <c r="D47" s="81"/>
      <c r="E47" s="81"/>
      <c r="F47" s="82"/>
    </row>
    <row r="48" spans="1:9" x14ac:dyDescent="0.25">
      <c r="E48" s="83" t="s">
        <v>3</v>
      </c>
      <c r="F48" s="84"/>
    </row>
    <row r="49" spans="4:6" x14ac:dyDescent="0.25">
      <c r="E49" s="85"/>
      <c r="F49" s="86"/>
    </row>
    <row r="50" spans="4:6" x14ac:dyDescent="0.25">
      <c r="E50" s="85"/>
      <c r="F50" s="86"/>
    </row>
    <row r="51" spans="4:6" x14ac:dyDescent="0.25">
      <c r="E51" s="85"/>
      <c r="F51" s="86"/>
    </row>
    <row r="52" spans="4:6" x14ac:dyDescent="0.25">
      <c r="E52" s="85"/>
      <c r="F52" s="86"/>
    </row>
    <row r="53" spans="4:6" x14ac:dyDescent="0.25">
      <c r="E53" s="85"/>
      <c r="F53" s="86"/>
    </row>
    <row r="54" spans="4:6" ht="15.75" thickBot="1" x14ac:dyDescent="0.3">
      <c r="D54" s="53" t="s">
        <v>45</v>
      </c>
      <c r="E54" s="87"/>
      <c r="F54" s="88"/>
    </row>
  </sheetData>
  <mergeCells count="52">
    <mergeCell ref="B6:F6"/>
    <mergeCell ref="A1:F1"/>
    <mergeCell ref="A2:F2"/>
    <mergeCell ref="A3:F3"/>
    <mergeCell ref="A4:F4"/>
    <mergeCell ref="B5:F5"/>
    <mergeCell ref="A21:B21"/>
    <mergeCell ref="A8:B8"/>
    <mergeCell ref="C8:F8"/>
    <mergeCell ref="A9:B9"/>
    <mergeCell ref="C9:F9"/>
    <mergeCell ref="C10:D10"/>
    <mergeCell ref="E10:F10"/>
    <mergeCell ref="A12:B12"/>
    <mergeCell ref="C13:F13"/>
    <mergeCell ref="A15:B15"/>
    <mergeCell ref="C16:F16"/>
    <mergeCell ref="A18:B18"/>
    <mergeCell ref="A25:F25"/>
    <mergeCell ref="A26:C26"/>
    <mergeCell ref="D26:F26"/>
    <mergeCell ref="A27:F27"/>
    <mergeCell ref="A28:C28"/>
    <mergeCell ref="D28:F28"/>
    <mergeCell ref="A37:F37"/>
    <mergeCell ref="A29:C29"/>
    <mergeCell ref="D29:F29"/>
    <mergeCell ref="A30:C30"/>
    <mergeCell ref="D30:F30"/>
    <mergeCell ref="A31:F31"/>
    <mergeCell ref="B32:F32"/>
    <mergeCell ref="A33:F33"/>
    <mergeCell ref="A34:C34"/>
    <mergeCell ref="D34:F34"/>
    <mergeCell ref="A35:F35"/>
    <mergeCell ref="B36:F36"/>
    <mergeCell ref="A38:F38"/>
    <mergeCell ref="A39:F39"/>
    <mergeCell ref="A40:C40"/>
    <mergeCell ref="D40:F40"/>
    <mergeCell ref="A41:C41"/>
    <mergeCell ref="D41:F41"/>
    <mergeCell ref="A46:F46"/>
    <mergeCell ref="A47:F47"/>
    <mergeCell ref="E48:F54"/>
    <mergeCell ref="A42:C42"/>
    <mergeCell ref="D42:F42"/>
    <mergeCell ref="A43:F43"/>
    <mergeCell ref="A44:B44"/>
    <mergeCell ref="C44:F44"/>
    <mergeCell ref="A45:B45"/>
    <mergeCell ref="C45:F4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B3426-D9AE-4AC9-BA5D-13AAF5F35E15}">
  <dimension ref="A1:I54"/>
  <sheetViews>
    <sheetView showGridLines="0" workbookViewId="0">
      <selection activeCell="B6" sqref="B6:F6"/>
    </sheetView>
  </sheetViews>
  <sheetFormatPr defaultRowHeight="15" x14ac:dyDescent="0.25"/>
  <cols>
    <col min="1" max="1" width="16.7109375" style="53" bestFit="1" customWidth="1"/>
    <col min="2" max="2" width="16.140625" style="53" bestFit="1" customWidth="1"/>
    <col min="3" max="3" width="10" style="53" bestFit="1" customWidth="1"/>
    <col min="4" max="4" width="20.85546875" style="53" bestFit="1" customWidth="1"/>
    <col min="5" max="5" width="12.140625" style="53" bestFit="1" customWidth="1"/>
    <col min="6" max="6" width="17.28515625" style="53" customWidth="1"/>
    <col min="7" max="8" width="17.85546875" style="4" customWidth="1"/>
  </cols>
  <sheetData>
    <row r="1" spans="1:8" ht="104.25" customHeight="1" thickBot="1" x14ac:dyDescent="0.3">
      <c r="A1" s="135"/>
      <c r="B1" s="135"/>
      <c r="C1" s="135"/>
      <c r="D1" s="135"/>
      <c r="E1" s="135"/>
      <c r="F1" s="135"/>
      <c r="G1" s="2"/>
      <c r="H1" s="2"/>
    </row>
    <row r="2" spans="1:8" ht="19.5" thickBot="1" x14ac:dyDescent="0.3">
      <c r="A2" s="136" t="s">
        <v>7</v>
      </c>
      <c r="B2" s="137"/>
      <c r="C2" s="137"/>
      <c r="D2" s="137"/>
      <c r="E2" s="137"/>
      <c r="F2" s="138"/>
      <c r="G2"/>
      <c r="H2"/>
    </row>
    <row r="3" spans="1:8" ht="23.25" customHeight="1" x14ac:dyDescent="0.25">
      <c r="A3" s="139" t="s">
        <v>43</v>
      </c>
      <c r="B3" s="139"/>
      <c r="C3" s="139"/>
      <c r="D3" s="139"/>
      <c r="E3" s="139"/>
      <c r="F3" s="139"/>
      <c r="G3" s="1"/>
      <c r="H3" s="1"/>
    </row>
    <row r="4" spans="1:8" ht="15" customHeight="1" x14ac:dyDescent="0.25">
      <c r="A4" s="140" t="s">
        <v>0</v>
      </c>
      <c r="B4" s="140"/>
      <c r="C4" s="140"/>
      <c r="D4" s="140"/>
      <c r="E4" s="140"/>
      <c r="F4" s="140"/>
      <c r="G4" s="3"/>
      <c r="H4" s="2"/>
    </row>
    <row r="5" spans="1:8" ht="23.25" customHeight="1" x14ac:dyDescent="0.25">
      <c r="A5" s="60" t="s">
        <v>1</v>
      </c>
      <c r="B5" s="141" t="s">
        <v>48</v>
      </c>
      <c r="C5" s="141"/>
      <c r="D5" s="141"/>
      <c r="E5" s="141"/>
      <c r="F5" s="141"/>
      <c r="G5" s="2"/>
      <c r="H5" s="2"/>
    </row>
    <row r="6" spans="1:8" x14ac:dyDescent="0.25">
      <c r="A6" s="60" t="s">
        <v>2</v>
      </c>
      <c r="B6" s="142">
        <f>Cálculos!I7-1</f>
        <v>4.819184978612423E-2</v>
      </c>
      <c r="C6" s="142"/>
      <c r="D6" s="142"/>
      <c r="E6" s="142"/>
      <c r="F6" s="142"/>
    </row>
    <row r="7" spans="1:8" ht="15.75" thickBot="1" x14ac:dyDescent="0.3">
      <c r="A7" s="60"/>
      <c r="B7" s="61"/>
    </row>
    <row r="8" spans="1:8" ht="15.75" thickBot="1" x14ac:dyDescent="0.3">
      <c r="A8" s="106" t="s">
        <v>8</v>
      </c>
      <c r="B8" s="108"/>
      <c r="C8" s="106" t="s">
        <v>9</v>
      </c>
      <c r="D8" s="107"/>
      <c r="E8" s="107"/>
      <c r="F8" s="108"/>
      <c r="G8"/>
      <c r="H8"/>
    </row>
    <row r="9" spans="1:8" ht="15.75" thickBot="1" x14ac:dyDescent="0.3">
      <c r="A9" s="128" t="s">
        <v>10</v>
      </c>
      <c r="B9" s="128"/>
      <c r="C9" s="128" t="s">
        <v>15</v>
      </c>
      <c r="D9" s="134"/>
      <c r="E9" s="134"/>
      <c r="F9" s="134"/>
      <c r="G9"/>
      <c r="H9"/>
    </row>
    <row r="10" spans="1:8" ht="15.75" thickBot="1" x14ac:dyDescent="0.3">
      <c r="A10" s="62" t="s">
        <v>13</v>
      </c>
      <c r="B10" s="62" t="s">
        <v>11</v>
      </c>
      <c r="C10" s="134" t="s">
        <v>13</v>
      </c>
      <c r="D10" s="134"/>
      <c r="E10" s="134" t="s">
        <v>11</v>
      </c>
      <c r="F10" s="134"/>
      <c r="G10"/>
      <c r="H10"/>
    </row>
    <row r="11" spans="1:8" ht="15.75" thickBot="1" x14ac:dyDescent="0.3">
      <c r="A11" s="58">
        <f>'tARIFAS cONTRATO'!A6*Cálculos!$I$8</f>
        <v>43.49903070142738</v>
      </c>
      <c r="B11" s="58">
        <f>'tARIFAS cONTRATO'!B6*Cálculos!$I$8</f>
        <v>77.010116393700656</v>
      </c>
      <c r="C11" s="58" t="s">
        <v>16</v>
      </c>
      <c r="D11" s="58" t="s">
        <v>21</v>
      </c>
      <c r="E11" s="58" t="s">
        <v>16</v>
      </c>
      <c r="F11" s="58" t="s">
        <v>21</v>
      </c>
      <c r="G11"/>
      <c r="H11"/>
    </row>
    <row r="12" spans="1:8" ht="15.75" thickBot="1" x14ac:dyDescent="0.3">
      <c r="A12" s="128" t="s">
        <v>12</v>
      </c>
      <c r="B12" s="128"/>
      <c r="C12" s="58">
        <f>'tARIFAS cONTRATO'!C7*Cálculos!$I$8</f>
        <v>222.93427119318039</v>
      </c>
      <c r="D12" s="58">
        <f>'tARIFAS cONTRATO'!D7*Cálculos!$I$8</f>
        <v>70.625065197040868</v>
      </c>
      <c r="E12" s="58">
        <f>'tARIFAS cONTRATO'!E7*Cálculos!$I$8</f>
        <v>319.94809917903092</v>
      </c>
      <c r="F12" s="58">
        <f>'tARIFAS cONTRATO'!F7*Cálculos!$I$8</f>
        <v>150.23649874493626</v>
      </c>
      <c r="G12"/>
      <c r="H12"/>
    </row>
    <row r="13" spans="1:8" ht="15.75" thickBot="1" x14ac:dyDescent="0.3">
      <c r="A13" s="62" t="s">
        <v>13</v>
      </c>
      <c r="B13" s="62" t="s">
        <v>11</v>
      </c>
      <c r="C13" s="129" t="s">
        <v>17</v>
      </c>
      <c r="D13" s="130"/>
      <c r="E13" s="130"/>
      <c r="F13" s="131"/>
      <c r="G13"/>
      <c r="H13"/>
    </row>
    <row r="14" spans="1:8" ht="30.75" thickBot="1" x14ac:dyDescent="0.3">
      <c r="A14" s="58">
        <f>'tARIFAS cONTRATO'!A9*Cálculos!$I$8</f>
        <v>13.298712296311026</v>
      </c>
      <c r="B14" s="58">
        <f>'tARIFAS cONTRATO'!B9*Cálculos!$I$8</f>
        <v>13.298712296311026</v>
      </c>
      <c r="C14" s="58" t="s">
        <v>19</v>
      </c>
      <c r="D14" s="14" t="s">
        <v>20</v>
      </c>
      <c r="E14" s="58" t="s">
        <v>19</v>
      </c>
      <c r="F14" s="14" t="s">
        <v>20</v>
      </c>
      <c r="G14"/>
      <c r="H14"/>
    </row>
    <row r="15" spans="1:8" ht="15.75" thickBot="1" x14ac:dyDescent="0.3">
      <c r="A15" s="128" t="s">
        <v>14</v>
      </c>
      <c r="B15" s="128"/>
      <c r="C15" s="58">
        <f>'tARIFAS cONTRATO'!C10*Cálculos!$I$8</f>
        <v>36.863585340192692</v>
      </c>
      <c r="D15" s="58">
        <f>'tARIFAS cONTRATO'!D10*Cálculos!$I$8</f>
        <v>3.3942320086818931</v>
      </c>
      <c r="E15" s="58">
        <f>'tARIFAS cONTRATO'!E10*Cálculos!$I$8</f>
        <v>34.665681006701959</v>
      </c>
      <c r="F15" s="58">
        <f>'tARIFAS cONTRATO'!F10*Cálculos!$I$8</f>
        <v>8.6664202516754898</v>
      </c>
      <c r="G15"/>
      <c r="H15"/>
    </row>
    <row r="16" spans="1:8" ht="15.75" thickBot="1" x14ac:dyDescent="0.3">
      <c r="A16" s="62" t="s">
        <v>13</v>
      </c>
      <c r="B16" s="62" t="s">
        <v>11</v>
      </c>
      <c r="C16" s="129" t="s">
        <v>18</v>
      </c>
      <c r="D16" s="130"/>
      <c r="E16" s="130"/>
      <c r="F16" s="131"/>
      <c r="G16"/>
      <c r="H16"/>
    </row>
    <row r="17" spans="1:8" ht="30.75" thickBot="1" x14ac:dyDescent="0.3">
      <c r="A17" s="58">
        <f>'tARIFAS cONTRATO'!A12*Cálculos!$I$8</f>
        <v>13.618660395490055</v>
      </c>
      <c r="B17" s="58">
        <f>'tARIFAS cONTRATO'!B12*Cálculos!$I$8</f>
        <v>36.32106465028042</v>
      </c>
      <c r="C17" s="58" t="s">
        <v>22</v>
      </c>
      <c r="D17" s="14" t="s">
        <v>23</v>
      </c>
      <c r="E17" s="58" t="s">
        <v>22</v>
      </c>
      <c r="F17" s="14" t="s">
        <v>23</v>
      </c>
      <c r="G17"/>
      <c r="H17"/>
    </row>
    <row r="18" spans="1:8" ht="15.75" thickBot="1" x14ac:dyDescent="0.3">
      <c r="A18" s="132" t="s">
        <v>17</v>
      </c>
      <c r="B18" s="133"/>
      <c r="C18" s="58">
        <f>'tARIFAS cONTRATO'!C13*Cálculos!$I$8</f>
        <v>2.4343877111448005</v>
      </c>
      <c r="D18" s="58">
        <f>'tARIFAS cONTRATO'!D13*Cálculos!$I$8</f>
        <v>0.6816285591205441</v>
      </c>
      <c r="E18" s="58">
        <f>'tARIFAS cONTRATO'!E13*Cálculos!$I$8</f>
        <v>2.225725907332389</v>
      </c>
      <c r="F18" s="58">
        <f>'tARIFAS cONTRATO'!F13*Cálculos!$I$8</f>
        <v>1.738848365103429</v>
      </c>
      <c r="G18"/>
      <c r="H18"/>
    </row>
    <row r="19" spans="1:8" ht="15.75" thickBot="1" x14ac:dyDescent="0.3">
      <c r="A19" s="62" t="s">
        <v>13</v>
      </c>
      <c r="B19" s="62" t="s">
        <v>11</v>
      </c>
      <c r="C19" s="63"/>
      <c r="D19" s="59"/>
      <c r="E19" s="59"/>
      <c r="F19" s="59"/>
      <c r="G19"/>
      <c r="H19"/>
    </row>
    <row r="20" spans="1:8" ht="15.75" thickBot="1" x14ac:dyDescent="0.3">
      <c r="A20" s="58">
        <f>'tARIFAS cONTRATO'!A15*Cálculos!$I$8</f>
        <v>2.686033846542569</v>
      </c>
      <c r="B20" s="58">
        <f>'tARIFAS cONTRATO'!B15*Cálculos!$I$8</f>
        <v>7.2355567089991792</v>
      </c>
      <c r="C20" s="64"/>
      <c r="D20" s="8"/>
      <c r="E20" s="8"/>
      <c r="F20" s="8"/>
      <c r="G20"/>
      <c r="H20"/>
    </row>
    <row r="21" spans="1:8" ht="15.75" thickBot="1" x14ac:dyDescent="0.3">
      <c r="A21" s="132" t="s">
        <v>18</v>
      </c>
      <c r="B21" s="133"/>
      <c r="C21" s="64"/>
      <c r="D21" s="8"/>
      <c r="E21" s="8"/>
      <c r="F21" s="8"/>
      <c r="G21"/>
      <c r="H21"/>
    </row>
    <row r="22" spans="1:8" ht="15.75" thickBot="1" x14ac:dyDescent="0.3">
      <c r="A22" s="58">
        <f>'tARIFAS cONTRATO'!A17*Cálculos!$I$8</f>
        <v>0.57548925491463088</v>
      </c>
      <c r="B22" s="58">
        <f>'tARIFAS cONTRATO'!B17*Cálculos!$I$8</f>
        <v>1.4801077283760389</v>
      </c>
      <c r="C22" s="64"/>
      <c r="D22" s="8"/>
      <c r="E22" s="8"/>
      <c r="F22" s="8"/>
      <c r="G22"/>
      <c r="H22"/>
    </row>
    <row r="23" spans="1:8" x14ac:dyDescent="0.25">
      <c r="B23" s="52"/>
      <c r="C23" s="40"/>
      <c r="D23" s="40"/>
      <c r="E23" s="40"/>
      <c r="G23"/>
      <c r="H23"/>
    </row>
    <row r="24" spans="1:8" ht="15.75" thickBot="1" x14ac:dyDescent="0.3">
      <c r="B24" s="40"/>
      <c r="C24" s="52"/>
      <c r="D24" s="40"/>
      <c r="G24"/>
      <c r="H24"/>
    </row>
    <row r="25" spans="1:8" ht="15.75" thickBot="1" x14ac:dyDescent="0.3">
      <c r="A25" s="106" t="s">
        <v>24</v>
      </c>
      <c r="B25" s="107"/>
      <c r="C25" s="107"/>
      <c r="D25" s="107"/>
      <c r="E25" s="107"/>
      <c r="F25" s="108"/>
      <c r="G25"/>
      <c r="H25"/>
    </row>
    <row r="26" spans="1:8" ht="29.25" customHeight="1" thickBot="1" x14ac:dyDescent="0.3">
      <c r="A26" s="89" t="s">
        <v>56</v>
      </c>
      <c r="B26" s="90"/>
      <c r="C26" s="91"/>
      <c r="D26" s="115">
        <f>'tARIFAS cONTRATO'!D19:F19*Cálculos!$I$8</f>
        <v>8.1934534963673575E-2</v>
      </c>
      <c r="E26" s="116"/>
      <c r="F26" s="117"/>
      <c r="G26"/>
      <c r="H26"/>
    </row>
    <row r="27" spans="1:8" ht="15.75" thickBot="1" x14ac:dyDescent="0.3">
      <c r="A27" s="106" t="s">
        <v>26</v>
      </c>
      <c r="B27" s="107"/>
      <c r="C27" s="107"/>
      <c r="D27" s="107"/>
      <c r="E27" s="107"/>
      <c r="F27" s="108"/>
      <c r="G27"/>
      <c r="H27"/>
    </row>
    <row r="28" spans="1:8" ht="15.75" thickBot="1" x14ac:dyDescent="0.3">
      <c r="A28" s="109" t="s">
        <v>25</v>
      </c>
      <c r="B28" s="110"/>
      <c r="C28" s="111"/>
      <c r="D28" s="112" t="s">
        <v>55</v>
      </c>
      <c r="E28" s="113"/>
      <c r="F28" s="114"/>
      <c r="G28"/>
      <c r="H28"/>
    </row>
    <row r="29" spans="1:8" ht="15.75" thickBot="1" x14ac:dyDescent="0.3">
      <c r="A29" s="89" t="s">
        <v>27</v>
      </c>
      <c r="B29" s="90"/>
      <c r="C29" s="91"/>
      <c r="D29" s="120">
        <f>'tARIFAS cONTRATO'!D22:F22*Cálculos!$I$8</f>
        <v>0.21839935465699067</v>
      </c>
      <c r="E29" s="121"/>
      <c r="F29" s="122"/>
      <c r="G29"/>
      <c r="H29"/>
    </row>
    <row r="30" spans="1:8" ht="30" customHeight="1" thickBot="1" x14ac:dyDescent="0.3">
      <c r="A30" s="123" t="s">
        <v>28</v>
      </c>
      <c r="B30" s="124"/>
      <c r="C30" s="125"/>
      <c r="D30" s="120">
        <f>'tARIFAS cONTRATO'!D23:F23*Cálculos!$I$8</f>
        <v>0.21839935465699067</v>
      </c>
      <c r="E30" s="121"/>
      <c r="F30" s="122"/>
      <c r="G30"/>
      <c r="H30"/>
    </row>
    <row r="31" spans="1:8" x14ac:dyDescent="0.25">
      <c r="A31" s="95" t="s">
        <v>29</v>
      </c>
      <c r="B31" s="96"/>
      <c r="C31" s="96"/>
      <c r="D31" s="96"/>
      <c r="E31" s="96"/>
      <c r="F31" s="97"/>
      <c r="G31"/>
      <c r="H31"/>
    </row>
    <row r="32" spans="1:8" ht="15.75" thickBot="1" x14ac:dyDescent="0.3">
      <c r="A32" s="51" t="s">
        <v>30</v>
      </c>
      <c r="B32" s="126">
        <f>'tARIFAS cONTRATO'!B25*Cálculos!$I$8</f>
        <v>18.904759425404478</v>
      </c>
      <c r="C32" s="126"/>
      <c r="D32" s="126"/>
      <c r="E32" s="126"/>
      <c r="F32" s="127"/>
      <c r="G32"/>
      <c r="H32"/>
    </row>
    <row r="33" spans="1:9" ht="15.75" thickBot="1" x14ac:dyDescent="0.3">
      <c r="A33" s="106" t="s">
        <v>31</v>
      </c>
      <c r="B33" s="107"/>
      <c r="C33" s="107"/>
      <c r="D33" s="107"/>
      <c r="E33" s="107"/>
      <c r="F33" s="108"/>
      <c r="G33"/>
      <c r="H33"/>
    </row>
    <row r="34" spans="1:9" ht="27.75" customHeight="1" thickBot="1" x14ac:dyDescent="0.3">
      <c r="A34" s="89" t="s">
        <v>56</v>
      </c>
      <c r="B34" s="90"/>
      <c r="C34" s="91"/>
      <c r="D34" s="115">
        <f>'tARIFAS cONTRATO'!D27:F27*Cálculos!$I$8</f>
        <v>1.3654828441484208</v>
      </c>
      <c r="E34" s="116"/>
      <c r="F34" s="117"/>
      <c r="G34"/>
      <c r="H34"/>
    </row>
    <row r="35" spans="1:9" x14ac:dyDescent="0.25">
      <c r="A35" s="95" t="s">
        <v>29</v>
      </c>
      <c r="B35" s="96"/>
      <c r="C35" s="96"/>
      <c r="D35" s="96"/>
      <c r="E35" s="96"/>
      <c r="F35" s="97"/>
      <c r="G35"/>
      <c r="H35"/>
    </row>
    <row r="36" spans="1:9" ht="15" customHeight="1" x14ac:dyDescent="0.25">
      <c r="A36" s="50" t="s">
        <v>30</v>
      </c>
      <c r="B36" s="118">
        <f>'tARIFAS cONTRATO'!B29:D29*Cálculos!$I$8</f>
        <v>94.523797127022405</v>
      </c>
      <c r="C36" s="118"/>
      <c r="D36" s="118"/>
      <c r="E36" s="118"/>
      <c r="F36" s="119"/>
    </row>
    <row r="37" spans="1:9" x14ac:dyDescent="0.25">
      <c r="A37" s="77" t="s">
        <v>33</v>
      </c>
      <c r="B37" s="78"/>
      <c r="C37" s="78"/>
      <c r="D37" s="78"/>
      <c r="E37" s="78"/>
      <c r="F37" s="79"/>
    </row>
    <row r="38" spans="1:9" ht="26.25" customHeight="1" thickBot="1" x14ac:dyDescent="0.3">
      <c r="A38" s="80" t="s">
        <v>34</v>
      </c>
      <c r="B38" s="81"/>
      <c r="C38" s="81"/>
      <c r="D38" s="81"/>
      <c r="E38" s="81"/>
      <c r="F38" s="82"/>
    </row>
    <row r="39" spans="1:9" ht="15.75" thickBot="1" x14ac:dyDescent="0.3">
      <c r="A39" s="106" t="s">
        <v>35</v>
      </c>
      <c r="B39" s="107"/>
      <c r="C39" s="107"/>
      <c r="D39" s="107"/>
      <c r="E39" s="107"/>
      <c r="F39" s="108"/>
    </row>
    <row r="40" spans="1:9" ht="15.75" thickBot="1" x14ac:dyDescent="0.3">
      <c r="A40" s="109" t="s">
        <v>25</v>
      </c>
      <c r="B40" s="110"/>
      <c r="C40" s="111"/>
      <c r="D40" s="112" t="s">
        <v>55</v>
      </c>
      <c r="E40" s="113"/>
      <c r="F40" s="114"/>
    </row>
    <row r="41" spans="1:9" ht="15.75" thickBot="1" x14ac:dyDescent="0.3">
      <c r="A41" s="89" t="s">
        <v>27</v>
      </c>
      <c r="B41" s="90"/>
      <c r="C41" s="91"/>
      <c r="D41" s="92">
        <f>'tARIFAS cONTRATO'!D34:F34*Cálculos!$I$8</f>
        <v>0.10919967732849534</v>
      </c>
      <c r="E41" s="93"/>
      <c r="F41" s="94"/>
    </row>
    <row r="42" spans="1:9" ht="37.5" customHeight="1" thickBot="1" x14ac:dyDescent="0.3">
      <c r="A42" s="89" t="s">
        <v>28</v>
      </c>
      <c r="B42" s="90"/>
      <c r="C42" s="91"/>
      <c r="D42" s="92">
        <f>'tARIFAS cONTRATO'!D35:F35*Cálculos!$I$8</f>
        <v>0.10919967732849534</v>
      </c>
      <c r="E42" s="93"/>
      <c r="F42" s="94"/>
    </row>
    <row r="43" spans="1:9" x14ac:dyDescent="0.25">
      <c r="A43" s="95" t="s">
        <v>29</v>
      </c>
      <c r="B43" s="96"/>
      <c r="C43" s="96"/>
      <c r="D43" s="96"/>
      <c r="E43" s="96"/>
      <c r="F43" s="97"/>
      <c r="G43" s="8"/>
    </row>
    <row r="44" spans="1:9" x14ac:dyDescent="0.25">
      <c r="A44" s="98" t="s">
        <v>37</v>
      </c>
      <c r="B44" s="99"/>
      <c r="C44" s="100">
        <f>'tARIFAS cONTRATO'!C37:E37*Cálculos!$I$8</f>
        <v>7.5674680849301232</v>
      </c>
      <c r="D44" s="100"/>
      <c r="E44" s="100"/>
      <c r="F44" s="101"/>
      <c r="G44" s="8"/>
    </row>
    <row r="45" spans="1:9" ht="23.25" customHeight="1" x14ac:dyDescent="0.25">
      <c r="A45" s="102" t="s">
        <v>38</v>
      </c>
      <c r="B45" s="103"/>
      <c r="C45" s="104">
        <f>'tARIFAS cONTRATO'!C38:E38*Cálculos!$I$8</f>
        <v>3.7837340424650616</v>
      </c>
      <c r="D45" s="104"/>
      <c r="E45" s="104"/>
      <c r="F45" s="105"/>
      <c r="G45" s="8"/>
      <c r="H45" s="24"/>
      <c r="I45" s="24"/>
    </row>
    <row r="46" spans="1:9" ht="34.5" customHeight="1" x14ac:dyDescent="0.25">
      <c r="A46" s="77" t="s">
        <v>39</v>
      </c>
      <c r="B46" s="78"/>
      <c r="C46" s="78"/>
      <c r="D46" s="78"/>
      <c r="E46" s="78"/>
      <c r="F46" s="79"/>
      <c r="G46" s="8"/>
      <c r="H46" s="8"/>
    </row>
    <row r="47" spans="1:9" ht="37.5" customHeight="1" thickBot="1" x14ac:dyDescent="0.3">
      <c r="A47" s="80" t="s">
        <v>40</v>
      </c>
      <c r="B47" s="81"/>
      <c r="C47" s="81"/>
      <c r="D47" s="81"/>
      <c r="E47" s="81"/>
      <c r="F47" s="82"/>
    </row>
    <row r="48" spans="1:9" x14ac:dyDescent="0.25">
      <c r="E48" s="83" t="s">
        <v>3</v>
      </c>
      <c r="F48" s="84"/>
    </row>
    <row r="49" spans="4:6" x14ac:dyDescent="0.25">
      <c r="E49" s="85"/>
      <c r="F49" s="86"/>
    </row>
    <row r="50" spans="4:6" x14ac:dyDescent="0.25">
      <c r="E50" s="85"/>
      <c r="F50" s="86"/>
    </row>
    <row r="51" spans="4:6" x14ac:dyDescent="0.25">
      <c r="E51" s="85"/>
      <c r="F51" s="86"/>
    </row>
    <row r="52" spans="4:6" x14ac:dyDescent="0.25">
      <c r="E52" s="85"/>
      <c r="F52" s="86"/>
    </row>
    <row r="53" spans="4:6" x14ac:dyDescent="0.25">
      <c r="E53" s="85"/>
      <c r="F53" s="86"/>
    </row>
    <row r="54" spans="4:6" ht="15.75" thickBot="1" x14ac:dyDescent="0.3">
      <c r="D54" s="53" t="s">
        <v>45</v>
      </c>
      <c r="E54" s="87"/>
      <c r="F54" s="88"/>
    </row>
  </sheetData>
  <mergeCells count="52">
    <mergeCell ref="B6:F6"/>
    <mergeCell ref="A1:F1"/>
    <mergeCell ref="A2:F2"/>
    <mergeCell ref="A3:F3"/>
    <mergeCell ref="A4:F4"/>
    <mergeCell ref="B5:F5"/>
    <mergeCell ref="A21:B21"/>
    <mergeCell ref="A8:B8"/>
    <mergeCell ref="C8:F8"/>
    <mergeCell ref="A9:B9"/>
    <mergeCell ref="C9:F9"/>
    <mergeCell ref="C10:D10"/>
    <mergeCell ref="E10:F10"/>
    <mergeCell ref="A12:B12"/>
    <mergeCell ref="C13:F13"/>
    <mergeCell ref="A15:B15"/>
    <mergeCell ref="C16:F16"/>
    <mergeCell ref="A18:B18"/>
    <mergeCell ref="A25:F25"/>
    <mergeCell ref="A26:C26"/>
    <mergeCell ref="D26:F26"/>
    <mergeCell ref="A27:F27"/>
    <mergeCell ref="A28:C28"/>
    <mergeCell ref="D28:F28"/>
    <mergeCell ref="A37:F37"/>
    <mergeCell ref="A29:C29"/>
    <mergeCell ref="D29:F29"/>
    <mergeCell ref="A30:C30"/>
    <mergeCell ref="D30:F30"/>
    <mergeCell ref="A31:F31"/>
    <mergeCell ref="B32:F32"/>
    <mergeCell ref="A33:F33"/>
    <mergeCell ref="A34:C34"/>
    <mergeCell ref="D34:F34"/>
    <mergeCell ref="A35:F35"/>
    <mergeCell ref="B36:F36"/>
    <mergeCell ref="A38:F38"/>
    <mergeCell ref="A39:F39"/>
    <mergeCell ref="A40:C40"/>
    <mergeCell ref="D40:F40"/>
    <mergeCell ref="A41:C41"/>
    <mergeCell ref="D41:F41"/>
    <mergeCell ref="A46:F46"/>
    <mergeCell ref="A47:F47"/>
    <mergeCell ref="E48:F54"/>
    <mergeCell ref="A42:C42"/>
    <mergeCell ref="D42:F42"/>
    <mergeCell ref="A43:F43"/>
    <mergeCell ref="A44:B44"/>
    <mergeCell ref="C44:F44"/>
    <mergeCell ref="A45:B45"/>
    <mergeCell ref="C45:F4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CA16C-0BB8-4E07-BAE4-350359D489F6}">
  <dimension ref="A1:I54"/>
  <sheetViews>
    <sheetView showGridLines="0" workbookViewId="0">
      <selection activeCell="J13" sqref="J13"/>
    </sheetView>
  </sheetViews>
  <sheetFormatPr defaultRowHeight="15" x14ac:dyDescent="0.25"/>
  <cols>
    <col min="1" max="1" width="16.7109375" style="53" bestFit="1" customWidth="1"/>
    <col min="2" max="2" width="16.140625" style="53" bestFit="1" customWidth="1"/>
    <col min="3" max="3" width="10" style="53" bestFit="1" customWidth="1"/>
    <col min="4" max="4" width="20.85546875" style="53" bestFit="1" customWidth="1"/>
    <col min="5" max="5" width="12.140625" style="53" bestFit="1" customWidth="1"/>
    <col min="6" max="6" width="16" style="53" bestFit="1" customWidth="1"/>
    <col min="7" max="8" width="17.85546875" style="4" customWidth="1"/>
  </cols>
  <sheetData>
    <row r="1" spans="1:8" ht="104.25" customHeight="1" thickBot="1" x14ac:dyDescent="0.3">
      <c r="A1" s="135"/>
      <c r="B1" s="135"/>
      <c r="C1" s="135"/>
      <c r="D1" s="135"/>
      <c r="E1" s="135"/>
      <c r="F1" s="135"/>
      <c r="G1" s="2"/>
      <c r="H1" s="2"/>
    </row>
    <row r="2" spans="1:8" ht="19.5" thickBot="1" x14ac:dyDescent="0.3">
      <c r="A2" s="136" t="s">
        <v>7</v>
      </c>
      <c r="B2" s="137"/>
      <c r="C2" s="137"/>
      <c r="D2" s="137"/>
      <c r="E2" s="137"/>
      <c r="F2" s="138"/>
      <c r="G2"/>
      <c r="H2"/>
    </row>
    <row r="3" spans="1:8" ht="23.25" customHeight="1" x14ac:dyDescent="0.25">
      <c r="A3" s="139" t="s">
        <v>43</v>
      </c>
      <c r="B3" s="139"/>
      <c r="C3" s="139"/>
      <c r="D3" s="139"/>
      <c r="E3" s="139"/>
      <c r="F3" s="139"/>
      <c r="G3" s="1"/>
      <c r="H3" s="1"/>
    </row>
    <row r="4" spans="1:8" ht="15" customHeight="1" x14ac:dyDescent="0.25">
      <c r="A4" s="140" t="s">
        <v>0</v>
      </c>
      <c r="B4" s="140"/>
      <c r="C4" s="140"/>
      <c r="D4" s="140"/>
      <c r="E4" s="140"/>
      <c r="F4" s="140"/>
      <c r="G4" s="3"/>
      <c r="H4" s="2"/>
    </row>
    <row r="5" spans="1:8" ht="23.25" customHeight="1" x14ac:dyDescent="0.25">
      <c r="A5" s="60" t="s">
        <v>1</v>
      </c>
      <c r="B5" s="141" t="s">
        <v>47</v>
      </c>
      <c r="C5" s="141"/>
      <c r="D5" s="141"/>
      <c r="E5" s="141"/>
      <c r="F5" s="141"/>
      <c r="G5" s="2"/>
      <c r="H5" s="2"/>
    </row>
    <row r="6" spans="1:8" x14ac:dyDescent="0.25">
      <c r="A6" s="60" t="s">
        <v>2</v>
      </c>
      <c r="B6" s="142">
        <f>Cálculos!H7-1</f>
        <v>4.7040542218678372E-2</v>
      </c>
      <c r="C6" s="142"/>
      <c r="D6" s="142"/>
      <c r="E6" s="142"/>
      <c r="F6" s="142"/>
    </row>
    <row r="7" spans="1:8" ht="15.75" thickBot="1" x14ac:dyDescent="0.3">
      <c r="A7" s="60"/>
      <c r="B7" s="61"/>
    </row>
    <row r="8" spans="1:8" ht="15.75" thickBot="1" x14ac:dyDescent="0.3">
      <c r="A8" s="106" t="s">
        <v>8</v>
      </c>
      <c r="B8" s="108"/>
      <c r="C8" s="106" t="s">
        <v>9</v>
      </c>
      <c r="D8" s="107"/>
      <c r="E8" s="107"/>
      <c r="F8" s="108"/>
      <c r="G8"/>
      <c r="H8"/>
    </row>
    <row r="9" spans="1:8" ht="15.75" thickBot="1" x14ac:dyDescent="0.3">
      <c r="A9" s="128" t="s">
        <v>10</v>
      </c>
      <c r="B9" s="128"/>
      <c r="C9" s="128" t="s">
        <v>15</v>
      </c>
      <c r="D9" s="134"/>
      <c r="E9" s="134"/>
      <c r="F9" s="134"/>
      <c r="G9"/>
      <c r="H9"/>
    </row>
    <row r="10" spans="1:8" ht="15.75" thickBot="1" x14ac:dyDescent="0.3">
      <c r="A10" s="62" t="s">
        <v>13</v>
      </c>
      <c r="B10" s="62" t="s">
        <v>11</v>
      </c>
      <c r="C10" s="134" t="s">
        <v>13</v>
      </c>
      <c r="D10" s="134"/>
      <c r="E10" s="134" t="s">
        <v>11</v>
      </c>
      <c r="F10" s="134"/>
      <c r="G10"/>
      <c r="H10"/>
    </row>
    <row r="11" spans="1:8" ht="15.75" thickBot="1" x14ac:dyDescent="0.3">
      <c r="A11" s="58">
        <f>'tARIFAS cONTRATO'!A6*Cálculos!$H$8</f>
        <v>41.499111742094762</v>
      </c>
      <c r="B11" s="58">
        <f>'tARIFAS cONTRATO'!B6*Cálculos!$H$8</f>
        <v>73.469485962339817</v>
      </c>
      <c r="C11" s="58" t="s">
        <v>16</v>
      </c>
      <c r="D11" s="58" t="s">
        <v>21</v>
      </c>
      <c r="E11" s="58" t="s">
        <v>16</v>
      </c>
      <c r="F11" s="58" t="s">
        <v>21</v>
      </c>
      <c r="G11"/>
      <c r="H11"/>
    </row>
    <row r="12" spans="1:8" ht="15.75" thickBot="1" x14ac:dyDescent="0.3">
      <c r="A12" s="128" t="s">
        <v>12</v>
      </c>
      <c r="B12" s="128"/>
      <c r="C12" s="58">
        <f>'tARIFAS cONTRATO'!C7*Cálculos!$H$8</f>
        <v>212.68460658100756</v>
      </c>
      <c r="D12" s="58">
        <f>'tARIFAS cONTRATO'!D7*Cálculos!$H$8</f>
        <v>67.377994983887149</v>
      </c>
      <c r="E12" s="58">
        <f>'tARIFAS cONTRATO'!E7*Cálculos!$H$8</f>
        <v>305.23811003139735</v>
      </c>
      <c r="F12" s="58">
        <f>'tARIFAS cONTRATO'!F7*Cálculos!$H$8</f>
        <v>143.32919949300398</v>
      </c>
      <c r="G12"/>
      <c r="H12"/>
    </row>
    <row r="13" spans="1:8" ht="15.75" thickBot="1" x14ac:dyDescent="0.3">
      <c r="A13" s="62" t="s">
        <v>13</v>
      </c>
      <c r="B13" s="62" t="s">
        <v>11</v>
      </c>
      <c r="C13" s="129" t="s">
        <v>17</v>
      </c>
      <c r="D13" s="130"/>
      <c r="E13" s="130"/>
      <c r="F13" s="131"/>
      <c r="G13"/>
      <c r="H13"/>
    </row>
    <row r="14" spans="1:8" ht="30.75" thickBot="1" x14ac:dyDescent="0.3">
      <c r="A14" s="58">
        <f>'tARIFAS cONTRATO'!A9*Cálculos!$H$8</f>
        <v>12.687288399565908</v>
      </c>
      <c r="B14" s="58">
        <f>'tARIFAS cONTRATO'!B9*Cálculos!$H$8</f>
        <v>12.687288399565908</v>
      </c>
      <c r="C14" s="58" t="s">
        <v>19</v>
      </c>
      <c r="D14" s="14" t="s">
        <v>20</v>
      </c>
      <c r="E14" s="58" t="s">
        <v>19</v>
      </c>
      <c r="F14" s="14" t="s">
        <v>20</v>
      </c>
      <c r="G14"/>
      <c r="H14"/>
    </row>
    <row r="15" spans="1:8" ht="15.75" thickBot="1" x14ac:dyDescent="0.3">
      <c r="A15" s="128" t="s">
        <v>14</v>
      </c>
      <c r="B15" s="128"/>
      <c r="C15" s="58">
        <f>'tARIFAS cONTRATO'!C10*Cálculos!$H$8</f>
        <v>35.168738764487088</v>
      </c>
      <c r="D15" s="58">
        <f>'tARIFAS cONTRATO'!D10*Cálculos!$H$8</f>
        <v>3.2381782107678676</v>
      </c>
      <c r="E15" s="58">
        <f>'tARIFAS cONTRATO'!E10*Cálculos!$H$8</f>
        <v>33.071885660793143</v>
      </c>
      <c r="F15" s="58">
        <f>'tARIFAS cONTRATO'!F10*Cálculos!$H$8</f>
        <v>8.2679714151982857</v>
      </c>
      <c r="G15"/>
      <c r="H15"/>
    </row>
    <row r="16" spans="1:8" ht="15.75" thickBot="1" x14ac:dyDescent="0.3">
      <c r="A16" s="62" t="s">
        <v>13</v>
      </c>
      <c r="B16" s="62" t="s">
        <v>11</v>
      </c>
      <c r="C16" s="129" t="s">
        <v>18</v>
      </c>
      <c r="D16" s="130"/>
      <c r="E16" s="130"/>
      <c r="F16" s="131"/>
      <c r="G16"/>
      <c r="H16"/>
    </row>
    <row r="17" spans="1:8" ht="30.75" thickBot="1" x14ac:dyDescent="0.3">
      <c r="A17" s="58">
        <f>'tARIFAS cONTRATO'!A12*Cálculos!$H$8</f>
        <v>12.992526509597303</v>
      </c>
      <c r="B17" s="58">
        <f>'tARIFAS cONTRATO'!B12*Cálculos!$H$8</f>
        <v>34.65116109965124</v>
      </c>
      <c r="C17" s="58" t="s">
        <v>22</v>
      </c>
      <c r="D17" s="14" t="s">
        <v>23</v>
      </c>
      <c r="E17" s="58" t="s">
        <v>22</v>
      </c>
      <c r="F17" s="14" t="s">
        <v>23</v>
      </c>
      <c r="G17"/>
      <c r="H17"/>
    </row>
    <row r="18" spans="1:8" ht="15.75" thickBot="1" x14ac:dyDescent="0.3">
      <c r="A18" s="132" t="s">
        <v>17</v>
      </c>
      <c r="B18" s="133"/>
      <c r="C18" s="58">
        <f>'tARIFAS cONTRATO'!C13*Cálculos!$H$8</f>
        <v>2.3224638806736753</v>
      </c>
      <c r="D18" s="58">
        <f>'tARIFAS cONTRATO'!D13*Cálculos!$H$8</f>
        <v>0.65028988658862907</v>
      </c>
      <c r="E18" s="58">
        <f>'tARIFAS cONTRATO'!E13*Cálculos!$H$8</f>
        <v>2.1233955480445035</v>
      </c>
      <c r="F18" s="58">
        <f>'tARIFAS cONTRATO'!F13*Cálculos!$H$8</f>
        <v>1.6589027719097682</v>
      </c>
      <c r="G18"/>
      <c r="H18"/>
    </row>
    <row r="19" spans="1:8" ht="15.75" thickBot="1" x14ac:dyDescent="0.3">
      <c r="A19" s="62" t="s">
        <v>13</v>
      </c>
      <c r="B19" s="62" t="s">
        <v>11</v>
      </c>
      <c r="C19" s="63"/>
      <c r="D19" s="59"/>
      <c r="E19" s="59"/>
      <c r="F19" s="59"/>
      <c r="G19"/>
      <c r="H19"/>
    </row>
    <row r="20" spans="1:8" ht="15.75" thickBot="1" x14ac:dyDescent="0.3">
      <c r="A20" s="58">
        <f>'tARIFAS cONTRATO'!A15*Cálculos!$H$8</f>
        <v>2.5625402898244571</v>
      </c>
      <c r="B20" s="58">
        <f>'tARIFAS cONTRATO'!B15*Cálculos!$H$8</f>
        <v>6.9028935022491744</v>
      </c>
      <c r="C20" s="64"/>
      <c r="D20" s="8"/>
      <c r="E20" s="8"/>
      <c r="F20" s="8"/>
      <c r="G20"/>
      <c r="H20"/>
    </row>
    <row r="21" spans="1:8" ht="15.75" thickBot="1" x14ac:dyDescent="0.3">
      <c r="A21" s="132" t="s">
        <v>18</v>
      </c>
      <c r="B21" s="133"/>
      <c r="C21" s="64"/>
      <c r="D21" s="8"/>
      <c r="E21" s="8"/>
      <c r="F21" s="8"/>
      <c r="G21"/>
      <c r="H21"/>
    </row>
    <row r="22" spans="1:8" ht="15.75" thickBot="1" x14ac:dyDescent="0.3">
      <c r="A22" s="58">
        <f>'tARIFAS cONTRATO'!A17*Cálculos!$H$8</f>
        <v>0.54903046139125689</v>
      </c>
      <c r="B22" s="58">
        <f>'tARIFAS cONTRATO'!B17*Cálculos!$H$8</f>
        <v>1.4120580394495947</v>
      </c>
      <c r="C22" s="64"/>
      <c r="D22" s="8"/>
      <c r="E22" s="8"/>
      <c r="F22" s="8"/>
      <c r="G22"/>
      <c r="H22"/>
    </row>
    <row r="23" spans="1:8" x14ac:dyDescent="0.25">
      <c r="B23" s="52"/>
      <c r="C23" s="40"/>
      <c r="D23" s="40"/>
      <c r="E23" s="40"/>
      <c r="G23"/>
      <c r="H23"/>
    </row>
    <row r="24" spans="1:8" ht="15.75" thickBot="1" x14ac:dyDescent="0.3">
      <c r="B24" s="40"/>
      <c r="C24" s="52"/>
      <c r="D24" s="40"/>
      <c r="G24"/>
      <c r="H24"/>
    </row>
    <row r="25" spans="1:8" ht="15.75" thickBot="1" x14ac:dyDescent="0.3">
      <c r="A25" s="106" t="s">
        <v>24</v>
      </c>
      <c r="B25" s="107"/>
      <c r="C25" s="107"/>
      <c r="D25" s="107"/>
      <c r="E25" s="107"/>
      <c r="F25" s="108"/>
      <c r="G25"/>
      <c r="H25"/>
    </row>
    <row r="26" spans="1:8" ht="29.25" customHeight="1" thickBot="1" x14ac:dyDescent="0.3">
      <c r="A26" s="89" t="s">
        <v>32</v>
      </c>
      <c r="B26" s="90"/>
      <c r="C26" s="91"/>
      <c r="D26" s="115">
        <f>'tARIFAS cONTRATO'!D19:F19*Cálculos!$H$8</f>
        <v>7.8167498612388281E-2</v>
      </c>
      <c r="E26" s="116"/>
      <c r="F26" s="117"/>
      <c r="G26"/>
      <c r="H26"/>
    </row>
    <row r="27" spans="1:8" ht="15.75" thickBot="1" x14ac:dyDescent="0.3">
      <c r="A27" s="106" t="s">
        <v>26</v>
      </c>
      <c r="B27" s="107"/>
      <c r="C27" s="107"/>
      <c r="D27" s="107"/>
      <c r="E27" s="107"/>
      <c r="F27" s="108"/>
      <c r="G27"/>
      <c r="H27"/>
    </row>
    <row r="28" spans="1:8" ht="15.75" thickBot="1" x14ac:dyDescent="0.3">
      <c r="A28" s="109" t="s">
        <v>25</v>
      </c>
      <c r="B28" s="110"/>
      <c r="C28" s="111"/>
      <c r="D28" s="112" t="s">
        <v>36</v>
      </c>
      <c r="E28" s="113"/>
      <c r="F28" s="114"/>
      <c r="G28"/>
      <c r="H28"/>
    </row>
    <row r="29" spans="1:8" ht="15.75" thickBot="1" x14ac:dyDescent="0.3">
      <c r="A29" s="89" t="s">
        <v>27</v>
      </c>
      <c r="B29" s="90"/>
      <c r="C29" s="91"/>
      <c r="D29" s="120">
        <f>'tARIFAS cONTRATO'!D22:F22*Cálculos!$H$8</f>
        <v>0.20835818815186688</v>
      </c>
      <c r="E29" s="121"/>
      <c r="F29" s="122"/>
      <c r="G29"/>
      <c r="H29"/>
    </row>
    <row r="30" spans="1:8" ht="30" customHeight="1" thickBot="1" x14ac:dyDescent="0.3">
      <c r="A30" s="123" t="s">
        <v>28</v>
      </c>
      <c r="B30" s="124"/>
      <c r="C30" s="125"/>
      <c r="D30" s="120">
        <f>'tARIFAS cONTRATO'!D23:F23*Cálculos!$H$8</f>
        <v>0.20835818815186688</v>
      </c>
      <c r="E30" s="121"/>
      <c r="F30" s="122"/>
      <c r="G30"/>
      <c r="H30"/>
    </row>
    <row r="31" spans="1:8" x14ac:dyDescent="0.25">
      <c r="A31" s="95" t="s">
        <v>29</v>
      </c>
      <c r="B31" s="96"/>
      <c r="C31" s="96"/>
      <c r="D31" s="96"/>
      <c r="E31" s="96"/>
      <c r="F31" s="97"/>
      <c r="G31"/>
      <c r="H31"/>
    </row>
    <row r="32" spans="1:8" ht="15.75" thickBot="1" x14ac:dyDescent="0.3">
      <c r="A32" s="51" t="s">
        <v>30</v>
      </c>
      <c r="B32" s="126">
        <f>'tARIFAS cONTRATO'!B25*Cálculos!$H$8</f>
        <v>18.035590936203</v>
      </c>
      <c r="C32" s="126"/>
      <c r="D32" s="126"/>
      <c r="E32" s="126"/>
      <c r="F32" s="127"/>
      <c r="G32"/>
      <c r="H32"/>
    </row>
    <row r="33" spans="1:9" ht="15.75" thickBot="1" x14ac:dyDescent="0.3">
      <c r="A33" s="106" t="s">
        <v>31</v>
      </c>
      <c r="B33" s="107"/>
      <c r="C33" s="107"/>
      <c r="D33" s="107"/>
      <c r="E33" s="107"/>
      <c r="F33" s="108"/>
      <c r="G33"/>
      <c r="H33"/>
    </row>
    <row r="34" spans="1:9" ht="27.75" customHeight="1" thickBot="1" x14ac:dyDescent="0.3">
      <c r="A34" s="89" t="s">
        <v>32</v>
      </c>
      <c r="B34" s="90"/>
      <c r="C34" s="91"/>
      <c r="D34" s="115">
        <f>'tARIFAS cONTRATO'!D27:F27*Cálculos!$H$8</f>
        <v>1.3027031687253028</v>
      </c>
      <c r="E34" s="116"/>
      <c r="F34" s="117"/>
      <c r="G34"/>
      <c r="H34"/>
    </row>
    <row r="35" spans="1:9" x14ac:dyDescent="0.25">
      <c r="A35" s="95" t="s">
        <v>29</v>
      </c>
      <c r="B35" s="96"/>
      <c r="C35" s="96"/>
      <c r="D35" s="96"/>
      <c r="E35" s="96"/>
      <c r="F35" s="97"/>
      <c r="G35"/>
      <c r="H35"/>
    </row>
    <row r="36" spans="1:9" ht="15" customHeight="1" x14ac:dyDescent="0.25">
      <c r="A36" s="50" t="s">
        <v>30</v>
      </c>
      <c r="B36" s="118">
        <f>'tARIFAS cONTRATO'!B29:D29*Cálculos!$H$8</f>
        <v>90.177954681015009</v>
      </c>
      <c r="C36" s="118"/>
      <c r="D36" s="118"/>
      <c r="E36" s="118"/>
      <c r="F36" s="119"/>
    </row>
    <row r="37" spans="1:9" x14ac:dyDescent="0.25">
      <c r="A37" s="77" t="s">
        <v>33</v>
      </c>
      <c r="B37" s="78"/>
      <c r="C37" s="78"/>
      <c r="D37" s="78"/>
      <c r="E37" s="78"/>
      <c r="F37" s="79"/>
    </row>
    <row r="38" spans="1:9" ht="26.25" customHeight="1" thickBot="1" x14ac:dyDescent="0.3">
      <c r="A38" s="80" t="s">
        <v>34</v>
      </c>
      <c r="B38" s="81"/>
      <c r="C38" s="81"/>
      <c r="D38" s="81"/>
      <c r="E38" s="81"/>
      <c r="F38" s="82"/>
    </row>
    <row r="39" spans="1:9" ht="15.75" thickBot="1" x14ac:dyDescent="0.3">
      <c r="A39" s="106" t="s">
        <v>35</v>
      </c>
      <c r="B39" s="107"/>
      <c r="C39" s="107"/>
      <c r="D39" s="107"/>
      <c r="E39" s="107"/>
      <c r="F39" s="108"/>
    </row>
    <row r="40" spans="1:9" ht="15.75" thickBot="1" x14ac:dyDescent="0.3">
      <c r="A40" s="109" t="s">
        <v>25</v>
      </c>
      <c r="B40" s="110"/>
      <c r="C40" s="111"/>
      <c r="D40" s="112" t="s">
        <v>36</v>
      </c>
      <c r="E40" s="113"/>
      <c r="F40" s="114"/>
    </row>
    <row r="41" spans="1:9" ht="15.75" thickBot="1" x14ac:dyDescent="0.3">
      <c r="A41" s="89" t="s">
        <v>27</v>
      </c>
      <c r="B41" s="90"/>
      <c r="C41" s="91"/>
      <c r="D41" s="92">
        <f>'tARIFAS cONTRATO'!D34:F34*Cálculos!$H$8</f>
        <v>0.10417909407593344</v>
      </c>
      <c r="E41" s="93"/>
      <c r="F41" s="94"/>
    </row>
    <row r="42" spans="1:9" ht="37.5" customHeight="1" thickBot="1" x14ac:dyDescent="0.3">
      <c r="A42" s="89" t="s">
        <v>28</v>
      </c>
      <c r="B42" s="90"/>
      <c r="C42" s="91"/>
      <c r="D42" s="92">
        <f>'tARIFAS cONTRATO'!D35:F35*Cálculos!$H$8</f>
        <v>0.10417909407593344</v>
      </c>
      <c r="E42" s="93"/>
      <c r="F42" s="94"/>
    </row>
    <row r="43" spans="1:9" x14ac:dyDescent="0.25">
      <c r="A43" s="95" t="s">
        <v>29</v>
      </c>
      <c r="B43" s="96"/>
      <c r="C43" s="96"/>
      <c r="D43" s="96"/>
      <c r="E43" s="96"/>
      <c r="F43" s="97"/>
      <c r="G43" s="8"/>
    </row>
    <row r="44" spans="1:9" x14ac:dyDescent="0.25">
      <c r="A44" s="98" t="s">
        <v>37</v>
      </c>
      <c r="B44" s="99"/>
      <c r="C44" s="100">
        <f>'tARIFAS cONTRATO'!C37:E37*Cálculos!$H$8</f>
        <v>7.2195448633513122</v>
      </c>
      <c r="D44" s="100"/>
      <c r="E44" s="100"/>
      <c r="F44" s="101"/>
      <c r="G44" s="8"/>
    </row>
    <row r="45" spans="1:9" ht="23.25" customHeight="1" x14ac:dyDescent="0.25">
      <c r="A45" s="102" t="s">
        <v>38</v>
      </c>
      <c r="B45" s="103"/>
      <c r="C45" s="104">
        <f>'tARIFAS cONTRATO'!C38:E38*Cálculos!$H$8</f>
        <v>3.6097724316756561</v>
      </c>
      <c r="D45" s="104"/>
      <c r="E45" s="104"/>
      <c r="F45" s="105"/>
      <c r="G45" s="8"/>
      <c r="H45" s="24"/>
      <c r="I45" s="24"/>
    </row>
    <row r="46" spans="1:9" ht="34.5" customHeight="1" x14ac:dyDescent="0.25">
      <c r="A46" s="77" t="s">
        <v>39</v>
      </c>
      <c r="B46" s="78"/>
      <c r="C46" s="78"/>
      <c r="D46" s="78"/>
      <c r="E46" s="78"/>
      <c r="F46" s="79"/>
      <c r="G46" s="8"/>
      <c r="H46" s="8"/>
    </row>
    <row r="47" spans="1:9" ht="37.5" customHeight="1" thickBot="1" x14ac:dyDescent="0.3">
      <c r="A47" s="80" t="s">
        <v>40</v>
      </c>
      <c r="B47" s="81"/>
      <c r="C47" s="81"/>
      <c r="D47" s="81"/>
      <c r="E47" s="81"/>
      <c r="F47" s="82"/>
    </row>
    <row r="48" spans="1:9" x14ac:dyDescent="0.25">
      <c r="E48" s="83" t="s">
        <v>3</v>
      </c>
      <c r="F48" s="84"/>
    </row>
    <row r="49" spans="4:6" x14ac:dyDescent="0.25">
      <c r="E49" s="85"/>
      <c r="F49" s="86"/>
    </row>
    <row r="50" spans="4:6" x14ac:dyDescent="0.25">
      <c r="E50" s="85"/>
      <c r="F50" s="86"/>
    </row>
    <row r="51" spans="4:6" x14ac:dyDescent="0.25">
      <c r="E51" s="85"/>
      <c r="F51" s="86"/>
    </row>
    <row r="52" spans="4:6" x14ac:dyDescent="0.25">
      <c r="E52" s="85"/>
      <c r="F52" s="86"/>
    </row>
    <row r="53" spans="4:6" x14ac:dyDescent="0.25">
      <c r="E53" s="85"/>
      <c r="F53" s="86"/>
    </row>
    <row r="54" spans="4:6" ht="15.75" thickBot="1" x14ac:dyDescent="0.3">
      <c r="D54" s="53" t="s">
        <v>45</v>
      </c>
      <c r="E54" s="87"/>
      <c r="F54" s="88"/>
    </row>
  </sheetData>
  <mergeCells count="52">
    <mergeCell ref="A46:F46"/>
    <mergeCell ref="A47:F47"/>
    <mergeCell ref="E48:F54"/>
    <mergeCell ref="A42:C42"/>
    <mergeCell ref="D42:F42"/>
    <mergeCell ref="A43:F43"/>
    <mergeCell ref="A44:B44"/>
    <mergeCell ref="C44:F44"/>
    <mergeCell ref="A45:B45"/>
    <mergeCell ref="C45:F45"/>
    <mergeCell ref="A38:F38"/>
    <mergeCell ref="A39:F39"/>
    <mergeCell ref="A40:C40"/>
    <mergeCell ref="D40:F40"/>
    <mergeCell ref="A41:C41"/>
    <mergeCell ref="D41:F41"/>
    <mergeCell ref="A37:F37"/>
    <mergeCell ref="A29:C29"/>
    <mergeCell ref="D29:F29"/>
    <mergeCell ref="A30:C30"/>
    <mergeCell ref="D30:F30"/>
    <mergeCell ref="A31:F31"/>
    <mergeCell ref="B32:F32"/>
    <mergeCell ref="A33:F33"/>
    <mergeCell ref="A34:C34"/>
    <mergeCell ref="D34:F34"/>
    <mergeCell ref="A35:F35"/>
    <mergeCell ref="B36:F36"/>
    <mergeCell ref="A25:F25"/>
    <mergeCell ref="A26:C26"/>
    <mergeCell ref="D26:F26"/>
    <mergeCell ref="A27:F27"/>
    <mergeCell ref="A28:C28"/>
    <mergeCell ref="D28:F28"/>
    <mergeCell ref="A21:B21"/>
    <mergeCell ref="A8:B8"/>
    <mergeCell ref="C8:F8"/>
    <mergeCell ref="A9:B9"/>
    <mergeCell ref="C9:F9"/>
    <mergeCell ref="C10:D10"/>
    <mergeCell ref="E10:F10"/>
    <mergeCell ref="A12:B12"/>
    <mergeCell ref="C13:F13"/>
    <mergeCell ref="A15:B15"/>
    <mergeCell ref="C16:F16"/>
    <mergeCell ref="A18:B18"/>
    <mergeCell ref="B6:F6"/>
    <mergeCell ref="A1:F1"/>
    <mergeCell ref="A2:F2"/>
    <mergeCell ref="A3:F3"/>
    <mergeCell ref="A4:F4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2A600-42EB-42A5-B802-3E109EDEDE02}">
  <dimension ref="A1:I54"/>
  <sheetViews>
    <sheetView showGridLines="0" workbookViewId="0">
      <selection activeCell="A11" sqref="A11"/>
    </sheetView>
  </sheetViews>
  <sheetFormatPr defaultRowHeight="15" x14ac:dyDescent="0.25"/>
  <cols>
    <col min="1" max="1" width="16.7109375" style="53" bestFit="1" customWidth="1"/>
    <col min="2" max="2" width="16.140625" style="53" bestFit="1" customWidth="1"/>
    <col min="3" max="3" width="10" style="53" bestFit="1" customWidth="1"/>
    <col min="4" max="4" width="20.85546875" style="53" bestFit="1" customWidth="1"/>
    <col min="5" max="5" width="12.140625" style="53" bestFit="1" customWidth="1"/>
    <col min="6" max="6" width="16" style="53" bestFit="1" customWidth="1"/>
    <col min="7" max="8" width="17.85546875" style="4" customWidth="1"/>
  </cols>
  <sheetData>
    <row r="1" spans="1:8" ht="104.25" customHeight="1" thickBot="1" x14ac:dyDescent="0.3">
      <c r="A1" s="135"/>
      <c r="B1" s="135"/>
      <c r="C1" s="135"/>
      <c r="D1" s="135"/>
      <c r="E1" s="135"/>
      <c r="F1" s="135"/>
      <c r="G1" s="2"/>
      <c r="H1" s="2"/>
    </row>
    <row r="2" spans="1:8" ht="19.5" thickBot="1" x14ac:dyDescent="0.3">
      <c r="A2" s="136" t="s">
        <v>7</v>
      </c>
      <c r="B2" s="137"/>
      <c r="C2" s="137"/>
      <c r="D2" s="137"/>
      <c r="E2" s="137"/>
      <c r="F2" s="138"/>
      <c r="G2"/>
      <c r="H2"/>
    </row>
    <row r="3" spans="1:8" ht="23.25" customHeight="1" x14ac:dyDescent="0.25">
      <c r="A3" s="139" t="s">
        <v>43</v>
      </c>
      <c r="B3" s="139"/>
      <c r="C3" s="139"/>
      <c r="D3" s="139"/>
      <c r="E3" s="139"/>
      <c r="F3" s="139"/>
      <c r="G3" s="1"/>
      <c r="H3" s="1"/>
    </row>
    <row r="4" spans="1:8" ht="15" customHeight="1" x14ac:dyDescent="0.25">
      <c r="A4" s="140" t="s">
        <v>0</v>
      </c>
      <c r="B4" s="140"/>
      <c r="C4" s="140"/>
      <c r="D4" s="140"/>
      <c r="E4" s="140"/>
      <c r="F4" s="140"/>
      <c r="G4" s="3"/>
      <c r="H4" s="2"/>
    </row>
    <row r="5" spans="1:8" ht="23.25" customHeight="1" x14ac:dyDescent="0.25">
      <c r="A5" s="60" t="s">
        <v>1</v>
      </c>
      <c r="B5" s="141" t="s">
        <v>46</v>
      </c>
      <c r="C5" s="141"/>
      <c r="D5" s="141"/>
      <c r="E5" s="141"/>
      <c r="F5" s="141"/>
      <c r="G5" s="2"/>
      <c r="H5" s="2"/>
    </row>
    <row r="6" spans="1:8" x14ac:dyDescent="0.25">
      <c r="A6" s="60" t="s">
        <v>2</v>
      </c>
      <c r="B6" s="142">
        <f>Cálculos!G8-1</f>
        <v>0.26749840528203728</v>
      </c>
      <c r="C6" s="142"/>
      <c r="D6" s="142"/>
      <c r="E6" s="142"/>
      <c r="F6" s="142"/>
    </row>
    <row r="7" spans="1:8" ht="15.75" thickBot="1" x14ac:dyDescent="0.3">
      <c r="A7" s="60"/>
      <c r="B7" s="61"/>
    </row>
    <row r="8" spans="1:8" ht="15.75" thickBot="1" x14ac:dyDescent="0.3">
      <c r="A8" s="106" t="s">
        <v>8</v>
      </c>
      <c r="B8" s="108"/>
      <c r="C8" s="106" t="s">
        <v>9</v>
      </c>
      <c r="D8" s="107"/>
      <c r="E8" s="107"/>
      <c r="F8" s="108"/>
      <c r="G8"/>
      <c r="H8"/>
    </row>
    <row r="9" spans="1:8" ht="15.75" thickBot="1" x14ac:dyDescent="0.3">
      <c r="A9" s="128" t="s">
        <v>10</v>
      </c>
      <c r="B9" s="128"/>
      <c r="C9" s="128" t="s">
        <v>15</v>
      </c>
      <c r="D9" s="134"/>
      <c r="E9" s="134"/>
      <c r="F9" s="134"/>
      <c r="G9"/>
      <c r="H9"/>
    </row>
    <row r="10" spans="1:8" ht="15.75" thickBot="1" x14ac:dyDescent="0.3">
      <c r="A10" s="62" t="s">
        <v>13</v>
      </c>
      <c r="B10" s="62" t="s">
        <v>11</v>
      </c>
      <c r="C10" s="134" t="s">
        <v>13</v>
      </c>
      <c r="D10" s="134"/>
      <c r="E10" s="134" t="s">
        <v>11</v>
      </c>
      <c r="F10" s="134"/>
      <c r="G10"/>
      <c r="H10"/>
    </row>
    <row r="11" spans="1:8" ht="15.75" thickBot="1" x14ac:dyDescent="0.3">
      <c r="A11" s="58">
        <f>'tARIFAS cONTRATO'!A6*Cálculos!$G$8</f>
        <v>39.634675133169303</v>
      </c>
      <c r="B11" s="58">
        <f>'tARIFAS cONTRATO'!B6*Cálculos!$G$8</f>
        <v>70.168711716413583</v>
      </c>
      <c r="C11" s="58" t="s">
        <v>16</v>
      </c>
      <c r="D11" s="58" t="s">
        <v>21</v>
      </c>
      <c r="E11" s="58" t="s">
        <v>16</v>
      </c>
      <c r="F11" s="58" t="s">
        <v>21</v>
      </c>
      <c r="G11"/>
      <c r="H11"/>
    </row>
    <row r="12" spans="1:8" ht="15.75" thickBot="1" x14ac:dyDescent="0.3">
      <c r="A12" s="128" t="s">
        <v>12</v>
      </c>
      <c r="B12" s="128"/>
      <c r="C12" s="58">
        <f>'tARIFAS cONTRATO'!C7*Cálculos!$G$8</f>
        <v>203.12929443049927</v>
      </c>
      <c r="D12" s="58">
        <f>'tARIFAS cONTRATO'!D7*Cálculos!$G$8</f>
        <v>64.350894036169038</v>
      </c>
      <c r="E12" s="58">
        <f>'tARIFAS cONTRATO'!E7*Cálculos!$G$8</f>
        <v>291.52463321486857</v>
      </c>
      <c r="F12" s="58">
        <f>'tARIFAS cONTRATO'!F7*Cálculos!$G$8</f>
        <v>136.88982777046002</v>
      </c>
      <c r="G12"/>
      <c r="H12"/>
    </row>
    <row r="13" spans="1:8" ht="15.75" thickBot="1" x14ac:dyDescent="0.3">
      <c r="A13" s="62" t="s">
        <v>13</v>
      </c>
      <c r="B13" s="62" t="s">
        <v>11</v>
      </c>
      <c r="C13" s="129" t="s">
        <v>17</v>
      </c>
      <c r="D13" s="130"/>
      <c r="E13" s="130"/>
      <c r="F13" s="131"/>
      <c r="G13"/>
      <c r="H13"/>
    </row>
    <row r="14" spans="1:8" ht="30.75" thickBot="1" x14ac:dyDescent="0.3">
      <c r="A14" s="58">
        <f>'tARIFAS cONTRATO'!A9*Cálculos!$G$8</f>
        <v>12.117284754496277</v>
      </c>
      <c r="B14" s="58">
        <f>'tARIFAS cONTRATO'!B9*Cálculos!$G$8</f>
        <v>12.117284754496277</v>
      </c>
      <c r="C14" s="58" t="s">
        <v>19</v>
      </c>
      <c r="D14" s="14" t="s">
        <v>20</v>
      </c>
      <c r="E14" s="58" t="s">
        <v>19</v>
      </c>
      <c r="F14" s="14" t="s">
        <v>20</v>
      </c>
      <c r="G14"/>
      <c r="H14"/>
    </row>
    <row r="15" spans="1:8" ht="15.75" thickBot="1" x14ac:dyDescent="0.3">
      <c r="A15" s="128" t="s">
        <v>14</v>
      </c>
      <c r="B15" s="128"/>
      <c r="C15" s="58">
        <f>'tARIFAS cONTRATO'!C10*Cálculos!$G$8</f>
        <v>33.588707739973991</v>
      </c>
      <c r="D15" s="58">
        <f>'tARIFAS cONTRATO'!D10*Cálculos!$G$8</f>
        <v>3.092696108888171</v>
      </c>
      <c r="E15" s="58">
        <f>'tARIFAS cONTRATO'!E10*Cálculos!$G$8</f>
        <v>31.586060259628372</v>
      </c>
      <c r="F15" s="58">
        <f>'tARIFAS cONTRATO'!F10*Cálculos!$G$8</f>
        <v>7.896515064907093</v>
      </c>
      <c r="G15"/>
      <c r="H15"/>
    </row>
    <row r="16" spans="1:8" ht="15.75" thickBot="1" x14ac:dyDescent="0.3">
      <c r="A16" s="62" t="s">
        <v>13</v>
      </c>
      <c r="B16" s="62" t="s">
        <v>11</v>
      </c>
      <c r="C16" s="129" t="s">
        <v>18</v>
      </c>
      <c r="D16" s="130"/>
      <c r="E16" s="130"/>
      <c r="F16" s="131"/>
      <c r="G16"/>
      <c r="H16"/>
    </row>
    <row r="17" spans="1:8" ht="30.75" thickBot="1" x14ac:dyDescent="0.3">
      <c r="A17" s="58">
        <f>'tARIFAS cONTRATO'!A12*Cálculos!$G$8</f>
        <v>12.408809387711145</v>
      </c>
      <c r="B17" s="58">
        <f>'tARIFAS cONTRATO'!B12*Cálculos!$G$8</f>
        <v>33.094383361913991</v>
      </c>
      <c r="C17" s="58" t="s">
        <v>22</v>
      </c>
      <c r="D17" s="14" t="s">
        <v>23</v>
      </c>
      <c r="E17" s="58" t="s">
        <v>22</v>
      </c>
      <c r="F17" s="14" t="s">
        <v>23</v>
      </c>
      <c r="G17"/>
      <c r="H17"/>
    </row>
    <row r="18" spans="1:8" ht="15.75" thickBot="1" x14ac:dyDescent="0.3">
      <c r="A18" s="132" t="s">
        <v>17</v>
      </c>
      <c r="B18" s="133"/>
      <c r="C18" s="58">
        <f>'tARIFAS cONTRATO'!C13*Cálculos!$G$8</f>
        <v>2.2181222092435653</v>
      </c>
      <c r="D18" s="58">
        <f>'tARIFAS cONTRATO'!D13*Cálculos!$G$8</f>
        <v>0.62107421858819822</v>
      </c>
      <c r="E18" s="58">
        <f>'tARIFAS cONTRATO'!E13*Cálculos!$G$8</f>
        <v>2.0279974484512597</v>
      </c>
      <c r="F18" s="58">
        <f>'tARIFAS cONTRATO'!F13*Cálculos!$G$8</f>
        <v>1.5843730066025465</v>
      </c>
      <c r="G18"/>
      <c r="H18"/>
    </row>
    <row r="19" spans="1:8" ht="15.75" thickBot="1" x14ac:dyDescent="0.3">
      <c r="A19" s="62" t="s">
        <v>13</v>
      </c>
      <c r="B19" s="62" t="s">
        <v>11</v>
      </c>
      <c r="C19" s="63"/>
      <c r="D19" s="59"/>
      <c r="E19" s="59"/>
      <c r="F19" s="59"/>
      <c r="G19"/>
      <c r="H19"/>
    </row>
    <row r="20" spans="1:8" ht="15.75" thickBot="1" x14ac:dyDescent="0.3">
      <c r="A20" s="58">
        <f>'tARIFAS cONTRATO'!A15*Cálculos!$G$8</f>
        <v>2.447412670759086</v>
      </c>
      <c r="B20" s="58">
        <f>'tARIFAS cONTRATO'!B15*Cálculos!$G$8</f>
        <v>6.5927662052339882</v>
      </c>
      <c r="C20" s="64"/>
      <c r="D20" s="8"/>
      <c r="E20" s="8"/>
      <c r="F20" s="8"/>
      <c r="G20"/>
      <c r="H20"/>
    </row>
    <row r="21" spans="1:8" ht="15.75" thickBot="1" x14ac:dyDescent="0.3">
      <c r="A21" s="132" t="s">
        <v>18</v>
      </c>
      <c r="B21" s="133"/>
      <c r="C21" s="64"/>
      <c r="D21" s="8"/>
      <c r="E21" s="8"/>
      <c r="F21" s="8"/>
      <c r="G21"/>
      <c r="H21"/>
    </row>
    <row r="22" spans="1:8" ht="15.75" thickBot="1" x14ac:dyDescent="0.3">
      <c r="A22" s="58">
        <f>'tARIFAS cONTRATO'!A17*Cálculos!$G$8</f>
        <v>0.52436409026517883</v>
      </c>
      <c r="B22" s="58">
        <f>'tARIFAS cONTRATO'!B17*Cálculos!$G$8</f>
        <v>1.3486183032200878</v>
      </c>
      <c r="C22" s="64"/>
      <c r="D22" s="8"/>
      <c r="E22" s="8"/>
      <c r="F22" s="8"/>
      <c r="G22"/>
      <c r="H22"/>
    </row>
    <row r="23" spans="1:8" x14ac:dyDescent="0.25">
      <c r="B23" s="52"/>
      <c r="C23" s="40"/>
      <c r="D23" s="40"/>
      <c r="E23" s="40"/>
      <c r="G23"/>
      <c r="H23"/>
    </row>
    <row r="24" spans="1:8" ht="15.75" thickBot="1" x14ac:dyDescent="0.3">
      <c r="B24" s="40"/>
      <c r="C24" s="52"/>
      <c r="D24" s="40"/>
      <c r="G24"/>
      <c r="H24"/>
    </row>
    <row r="25" spans="1:8" ht="15.75" thickBot="1" x14ac:dyDescent="0.3">
      <c r="A25" s="106" t="s">
        <v>24</v>
      </c>
      <c r="B25" s="107"/>
      <c r="C25" s="107"/>
      <c r="D25" s="107"/>
      <c r="E25" s="107"/>
      <c r="F25" s="108"/>
      <c r="G25"/>
      <c r="H25"/>
    </row>
    <row r="26" spans="1:8" ht="29.25" customHeight="1" thickBot="1" x14ac:dyDescent="0.3">
      <c r="A26" s="89" t="s">
        <v>32</v>
      </c>
      <c r="B26" s="90"/>
      <c r="C26" s="91"/>
      <c r="D26" s="115">
        <f>'tARIFAS cONTRATO'!D19:F19*Cálculos!$G$8</f>
        <v>7.4655656071111992E-2</v>
      </c>
      <c r="E26" s="116"/>
      <c r="F26" s="117"/>
      <c r="G26"/>
      <c r="H26"/>
    </row>
    <row r="27" spans="1:8" ht="15.75" thickBot="1" x14ac:dyDescent="0.3">
      <c r="A27" s="106" t="s">
        <v>26</v>
      </c>
      <c r="B27" s="107"/>
      <c r="C27" s="107"/>
      <c r="D27" s="107"/>
      <c r="E27" s="107"/>
      <c r="F27" s="108"/>
      <c r="G27"/>
      <c r="H27"/>
    </row>
    <row r="28" spans="1:8" ht="15.75" thickBot="1" x14ac:dyDescent="0.3">
      <c r="A28" s="109" t="s">
        <v>25</v>
      </c>
      <c r="B28" s="110"/>
      <c r="C28" s="111"/>
      <c r="D28" s="112" t="s">
        <v>36</v>
      </c>
      <c r="E28" s="113"/>
      <c r="F28" s="114"/>
      <c r="G28"/>
      <c r="H28"/>
    </row>
    <row r="29" spans="1:8" ht="15.75" thickBot="1" x14ac:dyDescent="0.3">
      <c r="A29" s="89" t="s">
        <v>27</v>
      </c>
      <c r="B29" s="90"/>
      <c r="C29" s="91"/>
      <c r="D29" s="120">
        <f>'tARIFAS cONTRATO'!D22:F22*Cálculos!$G$8</f>
        <v>0.19899724962927987</v>
      </c>
      <c r="E29" s="121"/>
      <c r="F29" s="122"/>
      <c r="G29"/>
      <c r="H29"/>
    </row>
    <row r="30" spans="1:8" ht="30" customHeight="1" thickBot="1" x14ac:dyDescent="0.3">
      <c r="A30" s="123" t="s">
        <v>28</v>
      </c>
      <c r="B30" s="124"/>
      <c r="C30" s="125"/>
      <c r="D30" s="120">
        <f>'tARIFAS cONTRATO'!D23:F23*Cálculos!$G$8</f>
        <v>0.19899724962927987</v>
      </c>
      <c r="E30" s="121"/>
      <c r="F30" s="122"/>
      <c r="G30"/>
      <c r="H30"/>
    </row>
    <row r="31" spans="1:8" x14ac:dyDescent="0.25">
      <c r="A31" s="95" t="s">
        <v>29</v>
      </c>
      <c r="B31" s="96"/>
      <c r="C31" s="96"/>
      <c r="D31" s="96"/>
      <c r="E31" s="96"/>
      <c r="F31" s="97"/>
      <c r="G31"/>
      <c r="H31"/>
    </row>
    <row r="32" spans="1:8" ht="15.75" thickBot="1" x14ac:dyDescent="0.3">
      <c r="A32" s="51" t="s">
        <v>30</v>
      </c>
      <c r="B32" s="126">
        <f>'tARIFAS cONTRATO'!B25*Cálculos!G8</f>
        <v>17.225303327782886</v>
      </c>
      <c r="C32" s="126"/>
      <c r="D32" s="126"/>
      <c r="E32" s="126"/>
      <c r="F32" s="127"/>
      <c r="G32"/>
      <c r="H32"/>
    </row>
    <row r="33" spans="1:9" ht="15.75" thickBot="1" x14ac:dyDescent="0.3">
      <c r="A33" s="106" t="s">
        <v>31</v>
      </c>
      <c r="B33" s="107"/>
      <c r="C33" s="107"/>
      <c r="D33" s="107"/>
      <c r="E33" s="107"/>
      <c r="F33" s="108"/>
      <c r="G33"/>
      <c r="H33"/>
    </row>
    <row r="34" spans="1:9" ht="27.75" customHeight="1" thickBot="1" x14ac:dyDescent="0.3">
      <c r="A34" s="89" t="s">
        <v>32</v>
      </c>
      <c r="B34" s="90"/>
      <c r="C34" s="91"/>
      <c r="D34" s="115">
        <f>'tARIFAS cONTRATO'!D27:F27*Cálculos!$G$8</f>
        <v>1.2441764346248478</v>
      </c>
      <c r="E34" s="116"/>
      <c r="F34" s="117"/>
      <c r="G34"/>
      <c r="H34"/>
    </row>
    <row r="35" spans="1:9" x14ac:dyDescent="0.25">
      <c r="A35" s="95" t="s">
        <v>29</v>
      </c>
      <c r="B35" s="96"/>
      <c r="C35" s="96"/>
      <c r="D35" s="96"/>
      <c r="E35" s="96"/>
      <c r="F35" s="97"/>
      <c r="G35"/>
      <c r="H35"/>
    </row>
    <row r="36" spans="1:9" ht="15" customHeight="1" x14ac:dyDescent="0.25">
      <c r="A36" s="50" t="s">
        <v>30</v>
      </c>
      <c r="B36" s="118">
        <f>'tARIFAS cONTRATO'!B29:D29*Cálculos!$G$8</f>
        <v>86.126516638914438</v>
      </c>
      <c r="C36" s="118"/>
      <c r="D36" s="118"/>
      <c r="E36" s="118"/>
      <c r="F36" s="119"/>
    </row>
    <row r="37" spans="1:9" x14ac:dyDescent="0.25">
      <c r="A37" s="77" t="s">
        <v>33</v>
      </c>
      <c r="B37" s="78"/>
      <c r="C37" s="78"/>
      <c r="D37" s="78"/>
      <c r="E37" s="78"/>
      <c r="F37" s="79"/>
    </row>
    <row r="38" spans="1:9" ht="26.25" customHeight="1" thickBot="1" x14ac:dyDescent="0.3">
      <c r="A38" s="80" t="s">
        <v>34</v>
      </c>
      <c r="B38" s="81"/>
      <c r="C38" s="81"/>
      <c r="D38" s="81"/>
      <c r="E38" s="81"/>
      <c r="F38" s="82"/>
    </row>
    <row r="39" spans="1:9" ht="15.75" thickBot="1" x14ac:dyDescent="0.3">
      <c r="A39" s="106" t="s">
        <v>35</v>
      </c>
      <c r="B39" s="107"/>
      <c r="C39" s="107"/>
      <c r="D39" s="107"/>
      <c r="E39" s="107"/>
      <c r="F39" s="108"/>
    </row>
    <row r="40" spans="1:9" ht="15.75" thickBot="1" x14ac:dyDescent="0.3">
      <c r="A40" s="109" t="s">
        <v>25</v>
      </c>
      <c r="B40" s="110"/>
      <c r="C40" s="111"/>
      <c r="D40" s="112" t="s">
        <v>36</v>
      </c>
      <c r="E40" s="113"/>
      <c r="F40" s="114"/>
    </row>
    <row r="41" spans="1:9" ht="15.75" thickBot="1" x14ac:dyDescent="0.3">
      <c r="A41" s="89" t="s">
        <v>27</v>
      </c>
      <c r="B41" s="90"/>
      <c r="C41" s="91"/>
      <c r="D41" s="92">
        <f>'tARIFAS cONTRATO'!D34:F34*Cálculos!$G$8</f>
        <v>9.9498624814639933E-2</v>
      </c>
      <c r="E41" s="93"/>
      <c r="F41" s="94"/>
    </row>
    <row r="42" spans="1:9" ht="37.5" customHeight="1" thickBot="1" x14ac:dyDescent="0.3">
      <c r="A42" s="89" t="s">
        <v>28</v>
      </c>
      <c r="B42" s="90"/>
      <c r="C42" s="91"/>
      <c r="D42" s="92">
        <f>'tARIFAS cONTRATO'!D35:F35*Cálculos!$G$8</f>
        <v>9.9498624814639933E-2</v>
      </c>
      <c r="E42" s="93"/>
      <c r="F42" s="94"/>
    </row>
    <row r="43" spans="1:9" x14ac:dyDescent="0.25">
      <c r="A43" s="95" t="s">
        <v>29</v>
      </c>
      <c r="B43" s="96"/>
      <c r="C43" s="96"/>
      <c r="D43" s="96"/>
      <c r="E43" s="96"/>
      <c r="F43" s="97"/>
      <c r="G43" s="8"/>
    </row>
    <row r="44" spans="1:9" x14ac:dyDescent="0.25">
      <c r="A44" s="98" t="s">
        <v>37</v>
      </c>
      <c r="B44" s="99"/>
      <c r="C44" s="100">
        <f>'tARIFAS cONTRATO'!C37:E37*Cálculos!$G$8</f>
        <v>6.8951913247342835</v>
      </c>
      <c r="D44" s="100"/>
      <c r="E44" s="100"/>
      <c r="F44" s="101"/>
      <c r="G44" s="8"/>
    </row>
    <row r="45" spans="1:9" ht="23.25" customHeight="1" x14ac:dyDescent="0.25">
      <c r="A45" s="102" t="s">
        <v>38</v>
      </c>
      <c r="B45" s="103"/>
      <c r="C45" s="104">
        <f>'tARIFAS cONTRATO'!C38:E38*Cálculos!$G$8</f>
        <v>3.4475956623671418</v>
      </c>
      <c r="D45" s="104"/>
      <c r="E45" s="104"/>
      <c r="F45" s="105"/>
      <c r="G45" s="8"/>
      <c r="H45" s="24"/>
      <c r="I45" s="24"/>
    </row>
    <row r="46" spans="1:9" ht="34.5" customHeight="1" x14ac:dyDescent="0.25">
      <c r="A46" s="77" t="s">
        <v>39</v>
      </c>
      <c r="B46" s="78"/>
      <c r="C46" s="78"/>
      <c r="D46" s="78"/>
      <c r="E46" s="78"/>
      <c r="F46" s="79"/>
      <c r="G46" s="8"/>
      <c r="H46" s="8"/>
    </row>
    <row r="47" spans="1:9" ht="37.5" customHeight="1" thickBot="1" x14ac:dyDescent="0.3">
      <c r="A47" s="80" t="s">
        <v>40</v>
      </c>
      <c r="B47" s="81"/>
      <c r="C47" s="81"/>
      <c r="D47" s="81"/>
      <c r="E47" s="81"/>
      <c r="F47" s="82"/>
    </row>
    <row r="48" spans="1:9" x14ac:dyDescent="0.25">
      <c r="E48" s="83" t="s">
        <v>3</v>
      </c>
      <c r="F48" s="84"/>
    </row>
    <row r="49" spans="4:6" x14ac:dyDescent="0.25">
      <c r="E49" s="85"/>
      <c r="F49" s="86"/>
    </row>
    <row r="50" spans="4:6" x14ac:dyDescent="0.25">
      <c r="E50" s="85"/>
      <c r="F50" s="86"/>
    </row>
    <row r="51" spans="4:6" x14ac:dyDescent="0.25">
      <c r="E51" s="85"/>
      <c r="F51" s="86"/>
    </row>
    <row r="52" spans="4:6" x14ac:dyDescent="0.25">
      <c r="E52" s="85"/>
      <c r="F52" s="86"/>
    </row>
    <row r="53" spans="4:6" x14ac:dyDescent="0.25">
      <c r="E53" s="85"/>
      <c r="F53" s="86"/>
    </row>
    <row r="54" spans="4:6" ht="15.75" thickBot="1" x14ac:dyDescent="0.3">
      <c r="D54" s="53" t="s">
        <v>45</v>
      </c>
      <c r="E54" s="87"/>
      <c r="F54" s="88"/>
    </row>
  </sheetData>
  <mergeCells count="52">
    <mergeCell ref="C16:F16"/>
    <mergeCell ref="A1:F1"/>
    <mergeCell ref="A2:F2"/>
    <mergeCell ref="A8:B8"/>
    <mergeCell ref="C8:F8"/>
    <mergeCell ref="A9:B9"/>
    <mergeCell ref="C9:F9"/>
    <mergeCell ref="A3:F3"/>
    <mergeCell ref="B6:F6"/>
    <mergeCell ref="B5:F5"/>
    <mergeCell ref="C10:D10"/>
    <mergeCell ref="E10:F10"/>
    <mergeCell ref="A12:B12"/>
    <mergeCell ref="C13:F13"/>
    <mergeCell ref="A15:B15"/>
    <mergeCell ref="A4:F4"/>
    <mergeCell ref="A30:C30"/>
    <mergeCell ref="D30:F30"/>
    <mergeCell ref="A18:B18"/>
    <mergeCell ref="A21:B21"/>
    <mergeCell ref="A25:F25"/>
    <mergeCell ref="A26:C26"/>
    <mergeCell ref="D26:F26"/>
    <mergeCell ref="A27:F27"/>
    <mergeCell ref="A28:C28"/>
    <mergeCell ref="D28:F28"/>
    <mergeCell ref="A29:C29"/>
    <mergeCell ref="D29:F29"/>
    <mergeCell ref="E48:F54"/>
    <mergeCell ref="A37:F37"/>
    <mergeCell ref="A38:F38"/>
    <mergeCell ref="A45:B45"/>
    <mergeCell ref="A46:F46"/>
    <mergeCell ref="A47:F47"/>
    <mergeCell ref="A40:C40"/>
    <mergeCell ref="D40:F40"/>
    <mergeCell ref="A41:C41"/>
    <mergeCell ref="D41:F41"/>
    <mergeCell ref="A42:C42"/>
    <mergeCell ref="D42:F42"/>
    <mergeCell ref="A39:F39"/>
    <mergeCell ref="B36:F36"/>
    <mergeCell ref="C44:F44"/>
    <mergeCell ref="C45:F45"/>
    <mergeCell ref="A43:F43"/>
    <mergeCell ref="A44:B44"/>
    <mergeCell ref="A31:F31"/>
    <mergeCell ref="A33:F33"/>
    <mergeCell ref="A34:C34"/>
    <mergeCell ref="D34:F34"/>
    <mergeCell ref="A35:F35"/>
    <mergeCell ref="B32:F3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21A6-97C8-47D2-BE6D-F90AD0C27E9F}">
  <dimension ref="A1:I54"/>
  <sheetViews>
    <sheetView showGridLines="0" topLeftCell="A22" workbookViewId="0">
      <selection activeCell="B6" sqref="B6"/>
    </sheetView>
  </sheetViews>
  <sheetFormatPr defaultRowHeight="15" x14ac:dyDescent="0.25"/>
  <cols>
    <col min="1" max="1" width="20.28515625" style="4" customWidth="1"/>
    <col min="2" max="2" width="24" style="4" customWidth="1"/>
    <col min="3" max="3" width="20.7109375" style="4" bestFit="1" customWidth="1"/>
    <col min="4" max="4" width="20.28515625" style="4" customWidth="1"/>
    <col min="5" max="8" width="17.85546875" style="4" customWidth="1"/>
  </cols>
  <sheetData>
    <row r="1" spans="1:8" ht="104.25" customHeight="1" thickBot="1" x14ac:dyDescent="0.3">
      <c r="A1" s="143"/>
      <c r="B1" s="143"/>
      <c r="C1" s="143"/>
      <c r="D1" s="143"/>
      <c r="E1" s="143"/>
      <c r="F1" s="143"/>
      <c r="G1" s="2"/>
      <c r="H1" s="2"/>
    </row>
    <row r="2" spans="1:8" ht="19.5" thickBot="1" x14ac:dyDescent="0.3">
      <c r="A2" s="144" t="s">
        <v>7</v>
      </c>
      <c r="B2" s="145"/>
      <c r="C2" s="145"/>
      <c r="D2" s="145"/>
      <c r="E2" s="145"/>
      <c r="F2" s="146"/>
      <c r="G2"/>
      <c r="H2"/>
    </row>
    <row r="3" spans="1:8" ht="18.75" x14ac:dyDescent="0.25">
      <c r="A3" s="27" t="s">
        <v>43</v>
      </c>
      <c r="B3" s="54" t="s">
        <v>44</v>
      </c>
      <c r="C3" s="1"/>
      <c r="D3" s="1"/>
      <c r="E3" s="1"/>
      <c r="F3" s="1"/>
      <c r="G3" s="1"/>
      <c r="H3" s="1"/>
    </row>
    <row r="4" spans="1:8" x14ac:dyDescent="0.25">
      <c r="A4" s="27" t="s">
        <v>0</v>
      </c>
      <c r="B4" s="54">
        <v>44343</v>
      </c>
      <c r="C4" s="28"/>
      <c r="D4" s="2"/>
      <c r="E4" s="3"/>
      <c r="F4" s="3"/>
      <c r="G4" s="3"/>
      <c r="H4" s="2"/>
    </row>
    <row r="5" spans="1:8" x14ac:dyDescent="0.25">
      <c r="A5" s="27" t="s">
        <v>1</v>
      </c>
      <c r="B5" s="55" t="s">
        <v>42</v>
      </c>
      <c r="C5" s="2"/>
      <c r="E5" s="2"/>
      <c r="F5" s="2"/>
      <c r="G5" s="2"/>
      <c r="H5" s="2"/>
    </row>
    <row r="6" spans="1:8" x14ac:dyDescent="0.25">
      <c r="A6" s="27" t="s">
        <v>2</v>
      </c>
      <c r="B6" s="56">
        <v>0.15163282550886001</v>
      </c>
    </row>
    <row r="7" spans="1:8" ht="15.75" thickBot="1" x14ac:dyDescent="0.3">
      <c r="A7" s="27"/>
      <c r="B7" s="30"/>
    </row>
    <row r="8" spans="1:8" ht="15.75" thickBot="1" x14ac:dyDescent="0.3">
      <c r="A8" s="147" t="s">
        <v>8</v>
      </c>
      <c r="B8" s="148"/>
      <c r="C8" s="147" t="s">
        <v>9</v>
      </c>
      <c r="D8" s="149"/>
      <c r="E8" s="149"/>
      <c r="F8" s="148"/>
      <c r="G8"/>
      <c r="H8"/>
    </row>
    <row r="9" spans="1:8" ht="15.75" thickBot="1" x14ac:dyDescent="0.3">
      <c r="A9" s="150" t="s">
        <v>10</v>
      </c>
      <c r="B9" s="150"/>
      <c r="C9" s="150" t="s">
        <v>15</v>
      </c>
      <c r="D9" s="151"/>
      <c r="E9" s="151"/>
      <c r="F9" s="151"/>
      <c r="G9"/>
      <c r="H9"/>
    </row>
    <row r="10" spans="1:8" ht="15.75" thickBot="1" x14ac:dyDescent="0.3">
      <c r="A10" s="11" t="s">
        <v>13</v>
      </c>
      <c r="B10" s="11" t="s">
        <v>11</v>
      </c>
      <c r="C10" s="151" t="s">
        <v>13</v>
      </c>
      <c r="D10" s="151"/>
      <c r="E10" s="151" t="s">
        <v>11</v>
      </c>
      <c r="F10" s="151"/>
      <c r="G10"/>
      <c r="H10"/>
    </row>
    <row r="11" spans="1:8" ht="15.75" thickBot="1" x14ac:dyDescent="0.3">
      <c r="A11" s="31">
        <v>36.011558453662055</v>
      </c>
      <c r="B11" s="31">
        <v>63.754393220170499</v>
      </c>
      <c r="C11" s="31" t="s">
        <v>16</v>
      </c>
      <c r="D11" s="31" t="s">
        <v>21</v>
      </c>
      <c r="E11" s="31" t="s">
        <v>16</v>
      </c>
      <c r="F11" s="31" t="s">
        <v>21</v>
      </c>
      <c r="G11"/>
      <c r="H11"/>
    </row>
    <row r="12" spans="1:8" ht="15.75" thickBot="1" x14ac:dyDescent="0.3">
      <c r="A12" s="150" t="s">
        <v>12</v>
      </c>
      <c r="B12" s="150"/>
      <c r="C12" s="31">
        <v>184.5606766160499</v>
      </c>
      <c r="D12" s="31">
        <v>58.468398551084832</v>
      </c>
      <c r="E12" s="31">
        <v>264.87554986703782</v>
      </c>
      <c r="F12" s="31">
        <v>124.37634515495689</v>
      </c>
      <c r="G12"/>
      <c r="H12"/>
    </row>
    <row r="13" spans="1:8" ht="15.75" thickBot="1" x14ac:dyDescent="0.3">
      <c r="A13" s="11" t="s">
        <v>13</v>
      </c>
      <c r="B13" s="11" t="s">
        <v>11</v>
      </c>
      <c r="C13" s="152" t="s">
        <v>17</v>
      </c>
      <c r="D13" s="153"/>
      <c r="E13" s="153"/>
      <c r="F13" s="154"/>
      <c r="G13"/>
      <c r="H13"/>
    </row>
    <row r="14" spans="1:8" ht="30.75" thickBot="1" x14ac:dyDescent="0.3">
      <c r="A14" s="31">
        <v>11.009609811864703</v>
      </c>
      <c r="B14" s="31">
        <v>11.009609811864703</v>
      </c>
      <c r="C14" s="31" t="s">
        <v>19</v>
      </c>
      <c r="D14" s="14" t="s">
        <v>20</v>
      </c>
      <c r="E14" s="31" t="s">
        <v>19</v>
      </c>
      <c r="F14" s="14" t="s">
        <v>20</v>
      </c>
      <c r="G14"/>
      <c r="H14"/>
    </row>
    <row r="15" spans="1:8" ht="15.75" thickBot="1" x14ac:dyDescent="0.3">
      <c r="A15" s="150" t="s">
        <v>14</v>
      </c>
      <c r="B15" s="150"/>
      <c r="C15" s="31">
        <v>30.518269875984792</v>
      </c>
      <c r="D15" s="31">
        <v>2.8099840942416185</v>
      </c>
      <c r="E15" s="31">
        <v>28.698690011680796</v>
      </c>
      <c r="F15" s="31">
        <v>7.174672502920199</v>
      </c>
      <c r="G15"/>
      <c r="H15"/>
    </row>
    <row r="16" spans="1:8" ht="15.75" thickBot="1" x14ac:dyDescent="0.3">
      <c r="A16" s="11" t="s">
        <v>13</v>
      </c>
      <c r="B16" s="11" t="s">
        <v>11</v>
      </c>
      <c r="C16" s="152" t="s">
        <v>18</v>
      </c>
      <c r="D16" s="153"/>
      <c r="E16" s="153"/>
      <c r="F16" s="154"/>
      <c r="G16"/>
      <c r="H16"/>
    </row>
    <row r="17" spans="1:8" ht="30.75" thickBot="1" x14ac:dyDescent="0.3">
      <c r="A17" s="31">
        <v>11.27448536173174</v>
      </c>
      <c r="B17" s="31">
        <v>30.069133074036337</v>
      </c>
      <c r="C17" s="31" t="s">
        <v>22</v>
      </c>
      <c r="D17" s="14" t="s">
        <v>23</v>
      </c>
      <c r="E17" s="31" t="s">
        <v>22</v>
      </c>
      <c r="F17" s="14" t="s">
        <v>23</v>
      </c>
      <c r="G17"/>
      <c r="H17"/>
    </row>
    <row r="18" spans="1:8" ht="15.75" thickBot="1" x14ac:dyDescent="0.3">
      <c r="A18" s="155" t="s">
        <v>17</v>
      </c>
      <c r="B18" s="156"/>
      <c r="C18" s="31">
        <v>2.0153574446405051</v>
      </c>
      <c r="D18" s="31">
        <v>0.56430008449934144</v>
      </c>
      <c r="E18" s="31">
        <v>1.8426125208141764</v>
      </c>
      <c r="F18" s="31">
        <v>1.4395410318860753</v>
      </c>
      <c r="G18"/>
      <c r="H18"/>
    </row>
    <row r="19" spans="1:8" ht="15.75" thickBot="1" x14ac:dyDescent="0.3">
      <c r="A19" s="11" t="s">
        <v>13</v>
      </c>
      <c r="B19" s="11" t="s">
        <v>11</v>
      </c>
      <c r="C19" s="32"/>
      <c r="D19" s="33"/>
      <c r="E19" s="33"/>
      <c r="F19" s="33"/>
      <c r="G19"/>
      <c r="H19"/>
    </row>
    <row r="20" spans="1:8" ht="15.75" thickBot="1" x14ac:dyDescent="0.3">
      <c r="A20" s="31">
        <v>2.2236878227750583</v>
      </c>
      <c r="B20" s="31">
        <v>5.9901029786017848</v>
      </c>
      <c r="C20" s="35"/>
      <c r="D20"/>
      <c r="E20"/>
      <c r="F20"/>
      <c r="G20"/>
      <c r="H20"/>
    </row>
    <row r="21" spans="1:8" ht="15.75" thickBot="1" x14ac:dyDescent="0.3">
      <c r="A21" s="155" t="s">
        <v>18</v>
      </c>
      <c r="B21" s="156"/>
      <c r="C21" s="35"/>
      <c r="D21"/>
      <c r="E21"/>
      <c r="F21"/>
      <c r="G21"/>
      <c r="H21"/>
    </row>
    <row r="22" spans="1:8" ht="15.75" thickBot="1" x14ac:dyDescent="0.3">
      <c r="A22" s="31">
        <v>0.47643049991301545</v>
      </c>
      <c r="B22" s="31">
        <v>1.2253373263414273</v>
      </c>
      <c r="C22" s="35"/>
      <c r="D22"/>
      <c r="E22"/>
      <c r="F22"/>
      <c r="G22"/>
      <c r="H22"/>
    </row>
    <row r="23" spans="1:8" x14ac:dyDescent="0.25">
      <c r="A23" s="50"/>
      <c r="B23" s="52"/>
      <c r="C23" s="40"/>
      <c r="D23" s="40"/>
      <c r="E23" s="40"/>
      <c r="F23" s="53"/>
      <c r="G23"/>
      <c r="H23"/>
    </row>
    <row r="24" spans="1:8" ht="15.75" thickBot="1" x14ac:dyDescent="0.3">
      <c r="A24" s="51"/>
      <c r="B24" s="44"/>
      <c r="C24" s="49"/>
      <c r="D24" s="44"/>
      <c r="E24" s="45"/>
      <c r="F24" s="45"/>
      <c r="G24"/>
      <c r="H24"/>
    </row>
    <row r="25" spans="1:8" ht="15.75" thickBot="1" x14ac:dyDescent="0.3">
      <c r="A25" s="147" t="s">
        <v>24</v>
      </c>
      <c r="B25" s="149"/>
      <c r="C25" s="149"/>
      <c r="D25" s="149"/>
      <c r="E25" s="149"/>
      <c r="F25" s="148"/>
      <c r="G25"/>
      <c r="H25"/>
    </row>
    <row r="26" spans="1:8" ht="29.25" customHeight="1" thickBot="1" x14ac:dyDescent="0.3">
      <c r="A26" s="157" t="s">
        <v>32</v>
      </c>
      <c r="B26" s="158"/>
      <c r="C26" s="159"/>
      <c r="D26" s="160">
        <v>6.7831173422471858E-2</v>
      </c>
      <c r="E26" s="161"/>
      <c r="F26" s="162"/>
      <c r="G26"/>
      <c r="H26"/>
    </row>
    <row r="27" spans="1:8" ht="15.75" thickBot="1" x14ac:dyDescent="0.3">
      <c r="A27" s="147" t="s">
        <v>26</v>
      </c>
      <c r="B27" s="149"/>
      <c r="C27" s="149"/>
      <c r="D27" s="149"/>
      <c r="E27" s="149"/>
      <c r="F27" s="148"/>
      <c r="G27"/>
      <c r="H27"/>
    </row>
    <row r="28" spans="1:8" ht="15.75" thickBot="1" x14ac:dyDescent="0.3">
      <c r="A28" s="163" t="s">
        <v>25</v>
      </c>
      <c r="B28" s="164"/>
      <c r="C28" s="165"/>
      <c r="D28" s="166" t="s">
        <v>36</v>
      </c>
      <c r="E28" s="167"/>
      <c r="F28" s="168"/>
      <c r="G28"/>
      <c r="H28"/>
    </row>
    <row r="29" spans="1:8" ht="15.75" thickBot="1" x14ac:dyDescent="0.3">
      <c r="A29" s="157" t="s">
        <v>27</v>
      </c>
      <c r="B29" s="158"/>
      <c r="C29" s="159"/>
      <c r="D29" s="160">
        <v>0.18080635360489106</v>
      </c>
      <c r="E29" s="161"/>
      <c r="F29" s="162"/>
      <c r="G29"/>
      <c r="H29"/>
    </row>
    <row r="30" spans="1:8" ht="30" customHeight="1" thickBot="1" x14ac:dyDescent="0.3">
      <c r="A30" s="123" t="s">
        <v>28</v>
      </c>
      <c r="B30" s="124"/>
      <c r="C30" s="125"/>
      <c r="D30" s="160">
        <v>0.18080635360489106</v>
      </c>
      <c r="E30" s="161"/>
      <c r="F30" s="162"/>
      <c r="G30"/>
      <c r="H30"/>
    </row>
    <row r="31" spans="1:8" x14ac:dyDescent="0.25">
      <c r="A31" s="169" t="s">
        <v>29</v>
      </c>
      <c r="B31" s="170"/>
      <c r="C31" s="170"/>
      <c r="D31" s="170"/>
      <c r="E31" s="170"/>
      <c r="F31" s="171"/>
      <c r="G31"/>
      <c r="H31"/>
    </row>
    <row r="32" spans="1:8" ht="15.75" thickBot="1" x14ac:dyDescent="0.3">
      <c r="A32" s="15" t="s">
        <v>30</v>
      </c>
      <c r="B32" s="47">
        <v>15.650690098665409</v>
      </c>
      <c r="C32" s="7"/>
      <c r="D32" s="7"/>
      <c r="E32" s="7"/>
      <c r="F32" s="16"/>
      <c r="G32"/>
      <c r="H32"/>
    </row>
    <row r="33" spans="1:9" ht="15.75" thickBot="1" x14ac:dyDescent="0.3">
      <c r="A33" s="147" t="s">
        <v>31</v>
      </c>
      <c r="B33" s="149"/>
      <c r="C33" s="149"/>
      <c r="D33" s="149"/>
      <c r="E33" s="149"/>
      <c r="F33" s="148"/>
      <c r="G33"/>
      <c r="H33"/>
    </row>
    <row r="34" spans="1:9" ht="15.75" thickBot="1" x14ac:dyDescent="0.3">
      <c r="A34" s="157" t="s">
        <v>32</v>
      </c>
      <c r="B34" s="158"/>
      <c r="C34" s="159"/>
      <c r="D34" s="160">
        <v>1.1304427815194971</v>
      </c>
      <c r="E34" s="161"/>
      <c r="F34" s="162"/>
      <c r="G34"/>
      <c r="H34"/>
    </row>
    <row r="35" spans="1:9" x14ac:dyDescent="0.25">
      <c r="A35" s="169" t="s">
        <v>29</v>
      </c>
      <c r="B35" s="170"/>
      <c r="C35" s="170"/>
      <c r="D35" s="170"/>
      <c r="E35" s="170"/>
      <c r="F35" s="171"/>
      <c r="G35"/>
      <c r="H35"/>
    </row>
    <row r="36" spans="1:9" ht="15" customHeight="1" x14ac:dyDescent="0.25">
      <c r="A36" s="19" t="s">
        <v>30</v>
      </c>
      <c r="B36" s="48">
        <v>78.253450493327051</v>
      </c>
      <c r="F36" s="5"/>
    </row>
    <row r="37" spans="1:9" ht="15.75" x14ac:dyDescent="0.25">
      <c r="A37" s="20" t="s">
        <v>33</v>
      </c>
      <c r="B37" s="21"/>
      <c r="C37" s="21"/>
      <c r="D37" s="21"/>
      <c r="F37" s="5"/>
    </row>
    <row r="38" spans="1:9" ht="16.5" thickBot="1" x14ac:dyDescent="0.3">
      <c r="A38" s="22" t="s">
        <v>34</v>
      </c>
      <c r="B38" s="23"/>
      <c r="C38" s="23"/>
      <c r="D38" s="23"/>
      <c r="E38" s="7"/>
      <c r="F38" s="6"/>
    </row>
    <row r="39" spans="1:9" ht="15.75" thickBot="1" x14ac:dyDescent="0.3">
      <c r="A39" s="147" t="s">
        <v>35</v>
      </c>
      <c r="B39" s="149"/>
      <c r="C39" s="149"/>
      <c r="D39" s="149"/>
      <c r="E39" s="149"/>
      <c r="F39" s="148"/>
    </row>
    <row r="40" spans="1:9" ht="15.75" thickBot="1" x14ac:dyDescent="0.3">
      <c r="A40" s="163" t="s">
        <v>25</v>
      </c>
      <c r="B40" s="164"/>
      <c r="C40" s="165"/>
      <c r="D40" s="166" t="s">
        <v>36</v>
      </c>
      <c r="E40" s="167"/>
      <c r="F40" s="168"/>
    </row>
    <row r="41" spans="1:9" ht="15.75" thickBot="1" x14ac:dyDescent="0.3">
      <c r="A41" s="157" t="s">
        <v>27</v>
      </c>
      <c r="B41" s="158"/>
      <c r="C41" s="159"/>
      <c r="D41" s="160">
        <v>9.0403176802445528E-2</v>
      </c>
      <c r="E41" s="161"/>
      <c r="F41" s="162"/>
    </row>
    <row r="42" spans="1:9" ht="37.5" customHeight="1" thickBot="1" x14ac:dyDescent="0.3">
      <c r="A42" s="89" t="s">
        <v>28</v>
      </c>
      <c r="B42" s="90"/>
      <c r="C42" s="91"/>
      <c r="D42" s="160">
        <v>9.0403176802445528E-2</v>
      </c>
      <c r="E42" s="161"/>
      <c r="F42" s="162"/>
    </row>
    <row r="43" spans="1:9" x14ac:dyDescent="0.25">
      <c r="A43" s="169" t="s">
        <v>29</v>
      </c>
      <c r="B43" s="170"/>
      <c r="C43" s="170"/>
      <c r="D43" s="170"/>
      <c r="E43" s="170"/>
      <c r="F43" s="171"/>
      <c r="G43" s="8"/>
    </row>
    <row r="44" spans="1:9" x14ac:dyDescent="0.25">
      <c r="A44" s="172" t="s">
        <v>37</v>
      </c>
      <c r="B44" s="173"/>
      <c r="C44" s="48">
        <v>6.2648825707681999</v>
      </c>
      <c r="F44" s="5"/>
      <c r="G44" s="8"/>
    </row>
    <row r="45" spans="1:9" x14ac:dyDescent="0.25">
      <c r="A45" s="19" t="s">
        <v>38</v>
      </c>
      <c r="B45" s="48"/>
      <c r="C45" s="48">
        <v>3.1324412853840999</v>
      </c>
      <c r="F45" s="5"/>
      <c r="G45" s="8"/>
      <c r="H45" s="24"/>
      <c r="I45" s="24"/>
    </row>
    <row r="46" spans="1:9" ht="15.75" x14ac:dyDescent="0.25">
      <c r="A46" s="20" t="s">
        <v>39</v>
      </c>
      <c r="B46" s="21"/>
      <c r="C46" s="21"/>
      <c r="D46" s="21"/>
      <c r="F46" s="5"/>
      <c r="G46" s="8"/>
      <c r="H46" s="8"/>
    </row>
    <row r="47" spans="1:9" ht="16.5" thickBot="1" x14ac:dyDescent="0.3">
      <c r="A47" s="22" t="s">
        <v>40</v>
      </c>
      <c r="B47" s="23"/>
      <c r="C47" s="23"/>
      <c r="D47" s="23"/>
      <c r="E47" s="7"/>
      <c r="F47" s="6"/>
    </row>
    <row r="48" spans="1:9" x14ac:dyDescent="0.25">
      <c r="E48" s="83" t="s">
        <v>3</v>
      </c>
      <c r="F48" s="174"/>
    </row>
    <row r="49" spans="5:6" x14ac:dyDescent="0.25">
      <c r="E49" s="175"/>
      <c r="F49" s="176"/>
    </row>
    <row r="50" spans="5:6" x14ac:dyDescent="0.25">
      <c r="E50" s="175"/>
      <c r="F50" s="176"/>
    </row>
    <row r="51" spans="5:6" x14ac:dyDescent="0.25">
      <c r="E51" s="175"/>
      <c r="F51" s="176"/>
    </row>
    <row r="52" spans="5:6" x14ac:dyDescent="0.25">
      <c r="E52" s="175"/>
      <c r="F52" s="176"/>
    </row>
    <row r="53" spans="5:6" x14ac:dyDescent="0.25">
      <c r="E53" s="175"/>
      <c r="F53" s="176"/>
    </row>
    <row r="54" spans="5:6" ht="15.75" thickBot="1" x14ac:dyDescent="0.3">
      <c r="E54" s="177"/>
      <c r="F54" s="178"/>
    </row>
  </sheetData>
  <mergeCells count="39">
    <mergeCell ref="A43:F43"/>
    <mergeCell ref="A44:B44"/>
    <mergeCell ref="E48:F54"/>
    <mergeCell ref="A40:C40"/>
    <mergeCell ref="D40:F40"/>
    <mergeCell ref="A41:C41"/>
    <mergeCell ref="D41:F41"/>
    <mergeCell ref="A42:C42"/>
    <mergeCell ref="D42:F42"/>
    <mergeCell ref="A39:F39"/>
    <mergeCell ref="A28:C28"/>
    <mergeCell ref="D28:F28"/>
    <mergeCell ref="A29:C29"/>
    <mergeCell ref="D29:F29"/>
    <mergeCell ref="A30:C30"/>
    <mergeCell ref="D30:F30"/>
    <mergeCell ref="A31:F31"/>
    <mergeCell ref="A33:F33"/>
    <mergeCell ref="A34:C34"/>
    <mergeCell ref="D34:F34"/>
    <mergeCell ref="A35:F35"/>
    <mergeCell ref="A27:F27"/>
    <mergeCell ref="C10:D10"/>
    <mergeCell ref="E10:F10"/>
    <mergeCell ref="A12:B12"/>
    <mergeCell ref="C13:F13"/>
    <mergeCell ref="A15:B15"/>
    <mergeCell ref="C16:F16"/>
    <mergeCell ref="A18:B18"/>
    <mergeCell ref="A21:B21"/>
    <mergeCell ref="A25:F25"/>
    <mergeCell ref="A26:C26"/>
    <mergeCell ref="D26:F26"/>
    <mergeCell ref="A1:F1"/>
    <mergeCell ref="A2:F2"/>
    <mergeCell ref="A8:B8"/>
    <mergeCell ref="C8:F8"/>
    <mergeCell ref="A9:B9"/>
    <mergeCell ref="C9:F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workbookViewId="0">
      <selection activeCell="B6" sqref="B6"/>
    </sheetView>
  </sheetViews>
  <sheetFormatPr defaultRowHeight="15" x14ac:dyDescent="0.25"/>
  <cols>
    <col min="1" max="1" width="20.28515625" style="4" customWidth="1"/>
    <col min="2" max="2" width="24" style="4" customWidth="1"/>
    <col min="3" max="3" width="20.7109375" style="4" bestFit="1" customWidth="1"/>
    <col min="4" max="4" width="20.28515625" style="4" customWidth="1"/>
    <col min="5" max="8" width="17.85546875" style="4" customWidth="1"/>
  </cols>
  <sheetData>
    <row r="1" spans="1:8" ht="104.25" customHeight="1" thickBot="1" x14ac:dyDescent="0.3">
      <c r="A1" s="143"/>
      <c r="B1" s="143"/>
      <c r="C1" s="143"/>
      <c r="D1" s="143"/>
      <c r="E1" s="143"/>
      <c r="F1" s="143"/>
      <c r="G1" s="2"/>
      <c r="H1" s="2"/>
    </row>
    <row r="2" spans="1:8" ht="19.5" thickBot="1" x14ac:dyDescent="0.3">
      <c r="A2" s="144" t="s">
        <v>7</v>
      </c>
      <c r="B2" s="145"/>
      <c r="C2" s="145"/>
      <c r="D2" s="145"/>
      <c r="E2" s="145"/>
      <c r="F2" s="146"/>
      <c r="G2"/>
      <c r="H2"/>
    </row>
    <row r="3" spans="1:8" ht="18.75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27" t="s">
        <v>0</v>
      </c>
      <c r="B4" s="26" t="s">
        <v>41</v>
      </c>
      <c r="C4" s="28"/>
      <c r="D4" s="2"/>
      <c r="E4" s="3"/>
      <c r="F4" s="3"/>
      <c r="G4" s="3"/>
      <c r="H4" s="2"/>
    </row>
    <row r="5" spans="1:8" ht="23.25" x14ac:dyDescent="0.25">
      <c r="A5" s="27" t="s">
        <v>1</v>
      </c>
      <c r="B5" s="29" t="s">
        <v>4</v>
      </c>
      <c r="C5" s="2"/>
      <c r="E5" s="2"/>
      <c r="F5" s="2"/>
      <c r="G5" s="2"/>
      <c r="H5" s="2"/>
    </row>
    <row r="6" spans="1:8" x14ac:dyDescent="0.25">
      <c r="A6" s="27" t="s">
        <v>2</v>
      </c>
      <c r="B6" s="30">
        <v>8.3801393410708247E-2</v>
      </c>
    </row>
    <row r="7" spans="1:8" ht="15.75" thickBot="1" x14ac:dyDescent="0.3">
      <c r="A7" s="27"/>
      <c r="B7" s="30"/>
    </row>
    <row r="8" spans="1:8" ht="15.75" thickBot="1" x14ac:dyDescent="0.3">
      <c r="A8" s="147" t="s">
        <v>8</v>
      </c>
      <c r="B8" s="148"/>
      <c r="C8" s="147" t="s">
        <v>9</v>
      </c>
      <c r="D8" s="149"/>
      <c r="E8" s="149"/>
      <c r="F8" s="148"/>
      <c r="G8"/>
      <c r="H8"/>
    </row>
    <row r="9" spans="1:8" ht="15.75" thickBot="1" x14ac:dyDescent="0.3">
      <c r="A9" s="150" t="s">
        <v>10</v>
      </c>
      <c r="B9" s="150"/>
      <c r="C9" s="150" t="s">
        <v>15</v>
      </c>
      <c r="D9" s="151"/>
      <c r="E9" s="151"/>
      <c r="F9" s="151"/>
      <c r="G9"/>
      <c r="H9"/>
    </row>
    <row r="10" spans="1:8" ht="15.75" thickBot="1" x14ac:dyDescent="0.3">
      <c r="A10" s="11" t="s">
        <v>13</v>
      </c>
      <c r="B10" s="11" t="s">
        <v>11</v>
      </c>
      <c r="C10" s="151" t="s">
        <v>13</v>
      </c>
      <c r="D10" s="151"/>
      <c r="E10" s="151" t="s">
        <v>11</v>
      </c>
      <c r="F10" s="151"/>
      <c r="G10"/>
      <c r="H10"/>
    </row>
    <row r="11" spans="1:8" ht="15.75" thickBot="1" x14ac:dyDescent="0.3">
      <c r="A11" s="31">
        <v>33.890469571952849</v>
      </c>
      <c r="B11" s="31">
        <v>59.999245139216811</v>
      </c>
      <c r="C11" s="31" t="s">
        <v>16</v>
      </c>
      <c r="D11" s="31" t="s">
        <v>21</v>
      </c>
      <c r="E11" s="31" t="s">
        <v>16</v>
      </c>
      <c r="F11" s="31" t="s">
        <v>21</v>
      </c>
      <c r="G11"/>
      <c r="H11"/>
    </row>
    <row r="12" spans="1:8" ht="15.75" thickBot="1" x14ac:dyDescent="0.3">
      <c r="A12" s="150" t="s">
        <v>12</v>
      </c>
      <c r="B12" s="150"/>
      <c r="C12" s="31">
        <v>173.69001130800009</v>
      </c>
      <c r="D12" s="31">
        <v>55.024596743461665</v>
      </c>
      <c r="E12" s="31">
        <v>249.27432048446289</v>
      </c>
      <c r="F12" s="31">
        <v>117.05055048835649</v>
      </c>
      <c r="G12"/>
      <c r="H12"/>
    </row>
    <row r="13" spans="1:8" ht="15.75" thickBot="1" x14ac:dyDescent="0.3">
      <c r="A13" s="11" t="s">
        <v>13</v>
      </c>
      <c r="B13" s="11" t="s">
        <v>11</v>
      </c>
      <c r="C13" s="152" t="s">
        <v>17</v>
      </c>
      <c r="D13" s="153"/>
      <c r="E13" s="153"/>
      <c r="F13" s="154"/>
      <c r="G13"/>
      <c r="H13"/>
    </row>
    <row r="14" spans="1:8" ht="30.75" thickBot="1" x14ac:dyDescent="0.3">
      <c r="A14" s="31">
        <v>10.361141321006372</v>
      </c>
      <c r="B14" s="31">
        <v>10.361141321006372</v>
      </c>
      <c r="C14" s="31" t="s">
        <v>19</v>
      </c>
      <c r="D14" s="14" t="s">
        <v>20</v>
      </c>
      <c r="E14" s="31" t="s">
        <v>19</v>
      </c>
      <c r="F14" s="14" t="s">
        <v>20</v>
      </c>
      <c r="G14"/>
      <c r="H14"/>
    </row>
    <row r="15" spans="1:8" ht="15.75" thickBot="1" x14ac:dyDescent="0.3">
      <c r="A15" s="150" t="s">
        <v>14</v>
      </c>
      <c r="B15" s="150"/>
      <c r="C15" s="31">
        <v>28.720736925383768</v>
      </c>
      <c r="D15" s="31">
        <v>2.6444753999221282</v>
      </c>
      <c r="E15" s="31">
        <v>27.008330723794852</v>
      </c>
      <c r="F15" s="31">
        <v>6.7520826809487131</v>
      </c>
      <c r="G15"/>
      <c r="H15"/>
    </row>
    <row r="16" spans="1:8" ht="15.75" thickBot="1" x14ac:dyDescent="0.3">
      <c r="A16" s="11" t="s">
        <v>13</v>
      </c>
      <c r="B16" s="11" t="s">
        <v>11</v>
      </c>
      <c r="C16" s="152" t="s">
        <v>18</v>
      </c>
      <c r="D16" s="153"/>
      <c r="E16" s="153"/>
      <c r="F16" s="154"/>
      <c r="G16"/>
      <c r="H16"/>
    </row>
    <row r="17" spans="1:8" ht="30.75" thickBot="1" x14ac:dyDescent="0.3">
      <c r="A17" s="31">
        <v>10.610415641490833</v>
      </c>
      <c r="B17" s="31">
        <v>28.298054381953591</v>
      </c>
      <c r="C17" s="31" t="s">
        <v>22</v>
      </c>
      <c r="D17" s="14" t="s">
        <v>23</v>
      </c>
      <c r="E17" s="31" t="s">
        <v>22</v>
      </c>
      <c r="F17" s="14" t="s">
        <v>23</v>
      </c>
      <c r="G17"/>
      <c r="H17"/>
    </row>
    <row r="18" spans="1:8" ht="15.75" thickBot="1" x14ac:dyDescent="0.3">
      <c r="A18" s="155" t="s">
        <v>17</v>
      </c>
      <c r="B18" s="156"/>
      <c r="C18" s="31">
        <v>1.8966524384687395</v>
      </c>
      <c r="D18" s="31">
        <v>0.53106268277124702</v>
      </c>
      <c r="E18" s="31">
        <v>1.7340822294571332</v>
      </c>
      <c r="F18" s="31">
        <v>1.3547517417633852</v>
      </c>
      <c r="G18"/>
      <c r="H18"/>
    </row>
    <row r="19" spans="1:8" ht="15.75" thickBot="1" x14ac:dyDescent="0.3">
      <c r="A19" s="11" t="s">
        <v>13</v>
      </c>
      <c r="B19" s="11" t="s">
        <v>11</v>
      </c>
      <c r="C19" s="32"/>
      <c r="D19" s="33"/>
      <c r="E19" s="33"/>
      <c r="F19" s="34"/>
      <c r="G19"/>
      <c r="H19"/>
    </row>
    <row r="20" spans="1:8" ht="15.75" thickBot="1" x14ac:dyDescent="0.3">
      <c r="A20" s="31">
        <v>2.0927121105367368</v>
      </c>
      <c r="B20" s="31">
        <v>5.6372845676864571</v>
      </c>
      <c r="C20" s="35"/>
      <c r="D20"/>
      <c r="E20"/>
      <c r="F20" s="36"/>
      <c r="G20"/>
      <c r="H20"/>
    </row>
    <row r="21" spans="1:8" ht="15.75" thickBot="1" x14ac:dyDescent="0.3">
      <c r="A21" s="155" t="s">
        <v>18</v>
      </c>
      <c r="B21" s="156"/>
      <c r="C21" s="35"/>
      <c r="D21"/>
      <c r="E21"/>
      <c r="F21" s="36"/>
      <c r="G21"/>
      <c r="H21"/>
    </row>
    <row r="22" spans="1:8" ht="15.75" thickBot="1" x14ac:dyDescent="0.3">
      <c r="A22" s="31">
        <v>0.44836863645401004</v>
      </c>
      <c r="B22" s="31">
        <v>1.1531646825889936</v>
      </c>
      <c r="C22" s="35"/>
      <c r="D22"/>
      <c r="E22"/>
      <c r="F22" s="36"/>
      <c r="G22"/>
      <c r="H22"/>
    </row>
    <row r="23" spans="1:8" x14ac:dyDescent="0.25">
      <c r="A23" s="37"/>
      <c r="B23" s="38"/>
      <c r="C23" s="39"/>
      <c r="D23" s="40"/>
      <c r="E23" s="40"/>
      <c r="F23" s="41"/>
      <c r="G23"/>
      <c r="H23"/>
    </row>
    <row r="24" spans="1:8" ht="15.75" thickBot="1" x14ac:dyDescent="0.3">
      <c r="A24" s="37"/>
      <c r="B24" s="42"/>
      <c r="C24" s="43"/>
      <c r="D24" s="44"/>
      <c r="E24" s="45"/>
      <c r="F24" s="46"/>
      <c r="G24"/>
      <c r="H24"/>
    </row>
    <row r="25" spans="1:8" ht="15.75" thickBot="1" x14ac:dyDescent="0.3">
      <c r="A25" s="147" t="s">
        <v>24</v>
      </c>
      <c r="B25" s="149"/>
      <c r="C25" s="149"/>
      <c r="D25" s="149"/>
      <c r="E25" s="149"/>
      <c r="F25" s="148"/>
      <c r="G25"/>
      <c r="H25"/>
    </row>
    <row r="26" spans="1:8" ht="29.25" customHeight="1" thickBot="1" x14ac:dyDescent="0.3">
      <c r="A26" s="157" t="s">
        <v>32</v>
      </c>
      <c r="B26" s="158"/>
      <c r="C26" s="159"/>
      <c r="D26" s="160">
        <v>6.3835902071890716E-2</v>
      </c>
      <c r="E26" s="161"/>
      <c r="F26" s="162"/>
      <c r="G26"/>
      <c r="H26"/>
    </row>
    <row r="27" spans="1:8" ht="15.75" thickBot="1" x14ac:dyDescent="0.3">
      <c r="A27" s="147" t="s">
        <v>26</v>
      </c>
      <c r="B27" s="149"/>
      <c r="C27" s="149"/>
      <c r="D27" s="149"/>
      <c r="E27" s="149"/>
      <c r="F27" s="148"/>
      <c r="G27"/>
      <c r="H27"/>
    </row>
    <row r="28" spans="1:8" ht="15.75" thickBot="1" x14ac:dyDescent="0.3">
      <c r="A28" s="163" t="s">
        <v>25</v>
      </c>
      <c r="B28" s="164"/>
      <c r="C28" s="165"/>
      <c r="D28" s="166" t="s">
        <v>36</v>
      </c>
      <c r="E28" s="167"/>
      <c r="F28" s="168"/>
      <c r="G28"/>
      <c r="H28"/>
    </row>
    <row r="29" spans="1:8" ht="15.75" thickBot="1" x14ac:dyDescent="0.3">
      <c r="A29" s="157" t="s">
        <v>27</v>
      </c>
      <c r="B29" s="158"/>
      <c r="C29" s="159"/>
      <c r="D29" s="160">
        <v>0.17015681876548119</v>
      </c>
      <c r="E29" s="161"/>
      <c r="F29" s="162"/>
      <c r="G29"/>
      <c r="H29"/>
    </row>
    <row r="30" spans="1:8" ht="30" customHeight="1" thickBot="1" x14ac:dyDescent="0.3">
      <c r="A30" s="123" t="s">
        <v>28</v>
      </c>
      <c r="B30" s="124"/>
      <c r="C30" s="125"/>
      <c r="D30" s="160">
        <v>0.17015681876548119</v>
      </c>
      <c r="E30" s="161"/>
      <c r="F30" s="162"/>
      <c r="G30"/>
      <c r="H30"/>
    </row>
    <row r="31" spans="1:8" x14ac:dyDescent="0.25">
      <c r="A31" s="169" t="s">
        <v>29</v>
      </c>
      <c r="B31" s="170"/>
      <c r="C31" s="170"/>
      <c r="D31" s="170"/>
      <c r="E31" s="170"/>
      <c r="F31" s="171"/>
      <c r="G31"/>
      <c r="H31"/>
    </row>
    <row r="32" spans="1:8" ht="15.75" thickBot="1" x14ac:dyDescent="0.3">
      <c r="A32" s="15" t="s">
        <v>30</v>
      </c>
      <c r="B32" s="47">
        <v>14.728860936451525</v>
      </c>
      <c r="C32" s="7"/>
      <c r="D32" s="7"/>
      <c r="E32" s="7"/>
      <c r="F32" s="16"/>
      <c r="G32"/>
      <c r="H32"/>
    </row>
    <row r="33" spans="1:9" ht="15.75" thickBot="1" x14ac:dyDescent="0.3">
      <c r="A33" s="147" t="s">
        <v>31</v>
      </c>
      <c r="B33" s="149"/>
      <c r="C33" s="149"/>
      <c r="D33" s="149"/>
      <c r="E33" s="149"/>
      <c r="F33" s="148"/>
      <c r="G33"/>
      <c r="H33"/>
    </row>
    <row r="34" spans="1:9" ht="15.75" thickBot="1" x14ac:dyDescent="0.3">
      <c r="A34" s="157" t="s">
        <v>32</v>
      </c>
      <c r="B34" s="158"/>
      <c r="C34" s="159"/>
      <c r="D34" s="160">
        <v>1.0638594477719512</v>
      </c>
      <c r="E34" s="161"/>
      <c r="F34" s="162"/>
      <c r="G34"/>
      <c r="H34"/>
    </row>
    <row r="35" spans="1:9" x14ac:dyDescent="0.25">
      <c r="A35" s="169" t="s">
        <v>29</v>
      </c>
      <c r="B35" s="170"/>
      <c r="C35" s="170"/>
      <c r="D35" s="170"/>
      <c r="E35" s="170"/>
      <c r="F35" s="171"/>
      <c r="G35"/>
      <c r="H35"/>
    </row>
    <row r="36" spans="1:9" ht="15" customHeight="1" x14ac:dyDescent="0.25">
      <c r="A36" s="19" t="s">
        <v>30</v>
      </c>
      <c r="B36" s="48">
        <v>73.644304682257626</v>
      </c>
      <c r="F36" s="5"/>
    </row>
    <row r="37" spans="1:9" ht="15.75" x14ac:dyDescent="0.25">
      <c r="A37" s="20" t="s">
        <v>33</v>
      </c>
      <c r="B37" s="21"/>
      <c r="C37" s="21"/>
      <c r="D37" s="21"/>
      <c r="F37" s="5"/>
    </row>
    <row r="38" spans="1:9" ht="16.5" thickBot="1" x14ac:dyDescent="0.3">
      <c r="A38" s="22" t="s">
        <v>34</v>
      </c>
      <c r="B38" s="23"/>
      <c r="C38" s="23"/>
      <c r="D38" s="23"/>
      <c r="E38" s="7"/>
      <c r="F38" s="6"/>
    </row>
    <row r="39" spans="1:9" ht="15.75" thickBot="1" x14ac:dyDescent="0.3">
      <c r="A39" s="147" t="s">
        <v>35</v>
      </c>
      <c r="B39" s="149"/>
      <c r="C39" s="149"/>
      <c r="D39" s="149"/>
      <c r="E39" s="149"/>
      <c r="F39" s="148"/>
    </row>
    <row r="40" spans="1:9" ht="15.75" thickBot="1" x14ac:dyDescent="0.3">
      <c r="A40" s="163" t="s">
        <v>25</v>
      </c>
      <c r="B40" s="164"/>
      <c r="C40" s="165"/>
      <c r="D40" s="166" t="s">
        <v>36</v>
      </c>
      <c r="E40" s="167"/>
      <c r="F40" s="168"/>
    </row>
    <row r="41" spans="1:9" ht="15.75" thickBot="1" x14ac:dyDescent="0.3">
      <c r="A41" s="157" t="s">
        <v>27</v>
      </c>
      <c r="B41" s="158"/>
      <c r="C41" s="159"/>
      <c r="D41" s="160">
        <v>8.5078409382740597E-2</v>
      </c>
      <c r="E41" s="161"/>
      <c r="F41" s="162"/>
    </row>
    <row r="42" spans="1:9" ht="37.5" customHeight="1" thickBot="1" x14ac:dyDescent="0.3">
      <c r="A42" s="89" t="s">
        <v>28</v>
      </c>
      <c r="B42" s="90"/>
      <c r="C42" s="91"/>
      <c r="D42" s="160">
        <v>8.5078409382740597E-2</v>
      </c>
      <c r="E42" s="161"/>
      <c r="F42" s="162"/>
    </row>
    <row r="43" spans="1:9" x14ac:dyDescent="0.25">
      <c r="A43" s="169" t="s">
        <v>29</v>
      </c>
      <c r="B43" s="170"/>
      <c r="C43" s="170"/>
      <c r="D43" s="170"/>
      <c r="E43" s="170"/>
      <c r="F43" s="171"/>
      <c r="G43" s="8"/>
    </row>
    <row r="44" spans="1:9" x14ac:dyDescent="0.25">
      <c r="A44" s="172" t="s">
        <v>37</v>
      </c>
      <c r="B44" s="173"/>
      <c r="C44" s="48">
        <v>5.8958795801542534</v>
      </c>
      <c r="F44" s="5"/>
      <c r="G44" s="8"/>
    </row>
    <row r="45" spans="1:9" x14ac:dyDescent="0.25">
      <c r="A45" s="19" t="s">
        <v>38</v>
      </c>
      <c r="B45" s="48"/>
      <c r="C45" s="48">
        <v>2.9479397900771267</v>
      </c>
      <c r="F45" s="5"/>
      <c r="G45" s="8"/>
      <c r="H45" s="24"/>
      <c r="I45" s="24"/>
    </row>
    <row r="46" spans="1:9" ht="15.75" x14ac:dyDescent="0.25">
      <c r="A46" s="20" t="s">
        <v>39</v>
      </c>
      <c r="B46" s="21"/>
      <c r="C46" s="21"/>
      <c r="D46" s="21"/>
      <c r="F46" s="5"/>
      <c r="G46" s="8"/>
      <c r="H46" s="8"/>
    </row>
    <row r="47" spans="1:9" ht="16.5" thickBot="1" x14ac:dyDescent="0.3">
      <c r="A47" s="22" t="s">
        <v>40</v>
      </c>
      <c r="B47" s="23"/>
      <c r="C47" s="23"/>
      <c r="D47" s="23"/>
      <c r="E47" s="7"/>
      <c r="F47" s="6"/>
    </row>
    <row r="48" spans="1:9" x14ac:dyDescent="0.25">
      <c r="E48" s="83" t="s">
        <v>3</v>
      </c>
      <c r="F48" s="174"/>
    </row>
    <row r="49" spans="5:6" x14ac:dyDescent="0.25">
      <c r="E49" s="175"/>
      <c r="F49" s="176"/>
    </row>
    <row r="50" spans="5:6" x14ac:dyDescent="0.25">
      <c r="E50" s="175"/>
      <c r="F50" s="176"/>
    </row>
    <row r="51" spans="5:6" x14ac:dyDescent="0.25">
      <c r="E51" s="175"/>
      <c r="F51" s="176"/>
    </row>
    <row r="52" spans="5:6" x14ac:dyDescent="0.25">
      <c r="E52" s="175"/>
      <c r="F52" s="176"/>
    </row>
    <row r="53" spans="5:6" x14ac:dyDescent="0.25">
      <c r="E53" s="175"/>
      <c r="F53" s="176"/>
    </row>
    <row r="54" spans="5:6" ht="15.75" thickBot="1" x14ac:dyDescent="0.3">
      <c r="E54" s="177"/>
      <c r="F54" s="178"/>
    </row>
  </sheetData>
  <mergeCells count="39">
    <mergeCell ref="E48:F54"/>
    <mergeCell ref="A9:B9"/>
    <mergeCell ref="C9:F9"/>
    <mergeCell ref="C10:D10"/>
    <mergeCell ref="A8:B8"/>
    <mergeCell ref="C8:F8"/>
    <mergeCell ref="A21:B21"/>
    <mergeCell ref="A25:F25"/>
    <mergeCell ref="D29:F29"/>
    <mergeCell ref="D30:F30"/>
    <mergeCell ref="A31:F31"/>
    <mergeCell ref="A33:F33"/>
    <mergeCell ref="A27:F27"/>
    <mergeCell ref="A28:C28"/>
    <mergeCell ref="D28:F28"/>
    <mergeCell ref="A29:C29"/>
    <mergeCell ref="A2:F2"/>
    <mergeCell ref="A1:F1"/>
    <mergeCell ref="A26:C26"/>
    <mergeCell ref="D26:F26"/>
    <mergeCell ref="E10:F10"/>
    <mergeCell ref="A12:B12"/>
    <mergeCell ref="C13:F13"/>
    <mergeCell ref="A15:B15"/>
    <mergeCell ref="C16:F16"/>
    <mergeCell ref="A18:B18"/>
    <mergeCell ref="A30:C30"/>
    <mergeCell ref="A44:B44"/>
    <mergeCell ref="A34:C34"/>
    <mergeCell ref="D34:F34"/>
    <mergeCell ref="A35:F35"/>
    <mergeCell ref="A39:F39"/>
    <mergeCell ref="A40:C40"/>
    <mergeCell ref="D40:F40"/>
    <mergeCell ref="A41:C41"/>
    <mergeCell ref="D41:F41"/>
    <mergeCell ref="A42:C42"/>
    <mergeCell ref="D42:F42"/>
    <mergeCell ref="A43:F4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47"/>
  <sheetViews>
    <sheetView topLeftCell="A31" workbookViewId="0">
      <selection activeCell="I12" sqref="I12"/>
    </sheetView>
  </sheetViews>
  <sheetFormatPr defaultRowHeight="15" x14ac:dyDescent="0.25"/>
  <cols>
    <col min="1" max="1" width="17.140625" customWidth="1"/>
    <col min="2" max="2" width="26.140625" customWidth="1"/>
    <col min="3" max="3" width="17" customWidth="1"/>
    <col min="4" max="4" width="18" customWidth="1"/>
    <col min="5" max="5" width="17.85546875" customWidth="1"/>
    <col min="6" max="6" width="17.42578125" customWidth="1"/>
  </cols>
  <sheetData>
    <row r="2" spans="1:6" ht="15.75" thickBot="1" x14ac:dyDescent="0.3"/>
    <row r="3" spans="1:6" ht="15.75" thickBot="1" x14ac:dyDescent="0.3">
      <c r="A3" s="188" t="s">
        <v>8</v>
      </c>
      <c r="B3" s="188"/>
      <c r="C3" s="188" t="s">
        <v>9</v>
      </c>
      <c r="D3" s="188"/>
      <c r="E3" s="188"/>
      <c r="F3" s="188"/>
    </row>
    <row r="4" spans="1:6" ht="15.75" thickBot="1" x14ac:dyDescent="0.3">
      <c r="A4" s="150" t="s">
        <v>10</v>
      </c>
      <c r="B4" s="150"/>
      <c r="C4" s="150" t="s">
        <v>15</v>
      </c>
      <c r="D4" s="151"/>
      <c r="E4" s="151"/>
      <c r="F4" s="151"/>
    </row>
    <row r="5" spans="1:6" ht="15.75" thickBot="1" x14ac:dyDescent="0.3">
      <c r="A5" s="11" t="s">
        <v>13</v>
      </c>
      <c r="B5" s="11" t="s">
        <v>11</v>
      </c>
      <c r="C5" s="151" t="s">
        <v>13</v>
      </c>
      <c r="D5" s="151"/>
      <c r="E5" s="151" t="s">
        <v>11</v>
      </c>
      <c r="F5" s="151"/>
    </row>
    <row r="6" spans="1:6" ht="26.25" customHeight="1" thickBot="1" x14ac:dyDescent="0.3">
      <c r="A6" s="12">
        <v>31.27</v>
      </c>
      <c r="B6" s="12">
        <v>55.36</v>
      </c>
      <c r="C6" s="12" t="s">
        <v>16</v>
      </c>
      <c r="D6" s="12" t="s">
        <v>21</v>
      </c>
      <c r="E6" s="12" t="s">
        <v>16</v>
      </c>
      <c r="F6" s="12" t="s">
        <v>21</v>
      </c>
    </row>
    <row r="7" spans="1:6" ht="15.75" thickBot="1" x14ac:dyDescent="0.3">
      <c r="A7" s="150" t="s">
        <v>12</v>
      </c>
      <c r="B7" s="150"/>
      <c r="C7" s="12">
        <v>160.26</v>
      </c>
      <c r="D7" s="13">
        <v>50.77</v>
      </c>
      <c r="E7" s="13">
        <v>230</v>
      </c>
      <c r="F7" s="13">
        <v>108</v>
      </c>
    </row>
    <row r="8" spans="1:6" ht="15.75" thickBot="1" x14ac:dyDescent="0.3">
      <c r="A8" s="11" t="s">
        <v>13</v>
      </c>
      <c r="B8" s="11" t="s">
        <v>11</v>
      </c>
      <c r="C8" s="152" t="s">
        <v>17</v>
      </c>
      <c r="D8" s="153"/>
      <c r="E8" s="153"/>
      <c r="F8" s="154"/>
    </row>
    <row r="9" spans="1:6" ht="30.75" customHeight="1" thickBot="1" x14ac:dyDescent="0.3">
      <c r="A9" s="12">
        <v>9.56</v>
      </c>
      <c r="B9" s="12">
        <v>9.56</v>
      </c>
      <c r="C9" s="12" t="s">
        <v>19</v>
      </c>
      <c r="D9" s="14" t="s">
        <v>20</v>
      </c>
      <c r="E9" s="12" t="s">
        <v>19</v>
      </c>
      <c r="F9" s="14" t="s">
        <v>20</v>
      </c>
    </row>
    <row r="10" spans="1:6" ht="15.75" thickBot="1" x14ac:dyDescent="0.3">
      <c r="A10" s="150" t="s">
        <v>14</v>
      </c>
      <c r="B10" s="150"/>
      <c r="C10" s="12">
        <v>26.5</v>
      </c>
      <c r="D10" s="13">
        <v>2.44</v>
      </c>
      <c r="E10" s="13">
        <v>24.92</v>
      </c>
      <c r="F10" s="13">
        <v>6.23</v>
      </c>
    </row>
    <row r="11" spans="1:6" ht="15.75" thickBot="1" x14ac:dyDescent="0.3">
      <c r="A11" s="11" t="s">
        <v>13</v>
      </c>
      <c r="B11" s="11" t="s">
        <v>11</v>
      </c>
      <c r="C11" s="152" t="s">
        <v>18</v>
      </c>
      <c r="D11" s="153"/>
      <c r="E11" s="153"/>
      <c r="F11" s="154"/>
    </row>
    <row r="12" spans="1:6" ht="32.25" customHeight="1" thickBot="1" x14ac:dyDescent="0.3">
      <c r="A12" s="12">
        <v>9.7899999999999991</v>
      </c>
      <c r="B12" s="12">
        <v>26.11</v>
      </c>
      <c r="C12" s="12" t="s">
        <v>22</v>
      </c>
      <c r="D12" s="14" t="s">
        <v>23</v>
      </c>
      <c r="E12" s="12" t="s">
        <v>22</v>
      </c>
      <c r="F12" s="14" t="s">
        <v>23</v>
      </c>
    </row>
    <row r="13" spans="1:6" ht="15.75" thickBot="1" x14ac:dyDescent="0.3">
      <c r="A13" s="155" t="s">
        <v>17</v>
      </c>
      <c r="B13" s="156"/>
      <c r="C13" s="12">
        <v>1.75</v>
      </c>
      <c r="D13" s="13">
        <v>0.49</v>
      </c>
      <c r="E13" s="13">
        <v>1.6</v>
      </c>
      <c r="F13" s="13">
        <v>1.25</v>
      </c>
    </row>
    <row r="14" spans="1:6" ht="15.75" thickBot="1" x14ac:dyDescent="0.3">
      <c r="A14" s="11" t="s">
        <v>13</v>
      </c>
      <c r="B14" s="11" t="s">
        <v>11</v>
      </c>
    </row>
    <row r="15" spans="1:6" ht="26.25" customHeight="1" thickBot="1" x14ac:dyDescent="0.3">
      <c r="A15" s="12">
        <v>1.9309000000000001</v>
      </c>
      <c r="B15" s="12">
        <v>5.2013999999999996</v>
      </c>
    </row>
    <row r="16" spans="1:6" ht="15.75" thickBot="1" x14ac:dyDescent="0.3">
      <c r="A16" s="155" t="s">
        <v>18</v>
      </c>
      <c r="B16" s="156"/>
    </row>
    <row r="17" spans="1:6" ht="26.25" customHeight="1" thickBot="1" x14ac:dyDescent="0.3">
      <c r="A17" s="12">
        <v>0.41370000000000001</v>
      </c>
      <c r="B17" s="12">
        <v>1.0640000000000001</v>
      </c>
    </row>
    <row r="18" spans="1:6" ht="15.75" thickBot="1" x14ac:dyDescent="0.3">
      <c r="A18" s="182" t="s">
        <v>24</v>
      </c>
      <c r="B18" s="183"/>
      <c r="C18" s="183"/>
      <c r="D18" s="183"/>
      <c r="E18" s="183"/>
      <c r="F18" s="184"/>
    </row>
    <row r="19" spans="1:6" ht="15.75" thickBot="1" x14ac:dyDescent="0.3">
      <c r="A19" s="157" t="s">
        <v>32</v>
      </c>
      <c r="B19" s="158"/>
      <c r="C19" s="159"/>
      <c r="D19" s="179">
        <v>5.8900000000000001E-2</v>
      </c>
      <c r="E19" s="180"/>
      <c r="F19" s="181"/>
    </row>
    <row r="20" spans="1:6" ht="15.75" thickBot="1" x14ac:dyDescent="0.3">
      <c r="A20" s="182" t="s">
        <v>26</v>
      </c>
      <c r="B20" s="183"/>
      <c r="C20" s="183"/>
      <c r="D20" s="183"/>
      <c r="E20" s="183"/>
      <c r="F20" s="184"/>
    </row>
    <row r="21" spans="1:6" ht="15.75" thickBot="1" x14ac:dyDescent="0.3">
      <c r="A21" s="163" t="s">
        <v>25</v>
      </c>
      <c r="B21" s="164"/>
      <c r="C21" s="165"/>
      <c r="D21" s="166" t="s">
        <v>36</v>
      </c>
      <c r="E21" s="167"/>
      <c r="F21" s="168"/>
    </row>
    <row r="22" spans="1:6" ht="15.75" thickBot="1" x14ac:dyDescent="0.3">
      <c r="A22" s="157" t="s">
        <v>27</v>
      </c>
      <c r="B22" s="158"/>
      <c r="C22" s="159"/>
      <c r="D22" s="179">
        <v>0.157</v>
      </c>
      <c r="E22" s="180"/>
      <c r="F22" s="181"/>
    </row>
    <row r="23" spans="1:6" ht="15.75" thickBot="1" x14ac:dyDescent="0.3">
      <c r="A23" s="123" t="s">
        <v>28</v>
      </c>
      <c r="B23" s="124"/>
      <c r="C23" s="125"/>
      <c r="D23" s="185">
        <v>0.157</v>
      </c>
      <c r="E23" s="186"/>
      <c r="F23" s="187"/>
    </row>
    <row r="24" spans="1:6" x14ac:dyDescent="0.25">
      <c r="A24" s="169" t="s">
        <v>29</v>
      </c>
      <c r="B24" s="170"/>
      <c r="C24" s="170"/>
      <c r="D24" s="170"/>
      <c r="E24" s="170"/>
      <c r="F24" s="171"/>
    </row>
    <row r="25" spans="1:6" ht="15.75" thickBot="1" x14ac:dyDescent="0.3">
      <c r="A25" s="15" t="s">
        <v>30</v>
      </c>
      <c r="B25" s="17">
        <v>13.59</v>
      </c>
      <c r="C25" s="7"/>
      <c r="D25" s="7"/>
      <c r="E25" s="7"/>
      <c r="F25" s="16"/>
    </row>
    <row r="26" spans="1:6" ht="15.75" thickBot="1" x14ac:dyDescent="0.3">
      <c r="A26" s="182" t="s">
        <v>31</v>
      </c>
      <c r="B26" s="183"/>
      <c r="C26" s="183"/>
      <c r="D26" s="183"/>
      <c r="E26" s="183"/>
      <c r="F26" s="184"/>
    </row>
    <row r="27" spans="1:6" ht="15.75" thickBot="1" x14ac:dyDescent="0.3">
      <c r="A27" s="157" t="s">
        <v>32</v>
      </c>
      <c r="B27" s="158"/>
      <c r="C27" s="159"/>
      <c r="D27" s="179">
        <v>0.98160000000000003</v>
      </c>
      <c r="E27" s="180"/>
      <c r="F27" s="181"/>
    </row>
    <row r="28" spans="1:6" x14ac:dyDescent="0.25">
      <c r="A28" s="169" t="s">
        <v>29</v>
      </c>
      <c r="B28" s="170"/>
      <c r="C28" s="170"/>
      <c r="D28" s="170"/>
      <c r="E28" s="170"/>
      <c r="F28" s="171"/>
    </row>
    <row r="29" spans="1:6" x14ac:dyDescent="0.25">
      <c r="A29" s="19" t="s">
        <v>30</v>
      </c>
      <c r="B29" s="18">
        <v>67.95</v>
      </c>
      <c r="C29" s="4"/>
      <c r="D29" s="4"/>
      <c r="E29" s="4"/>
      <c r="F29" s="5"/>
    </row>
    <row r="30" spans="1:6" ht="15.75" x14ac:dyDescent="0.25">
      <c r="A30" s="20" t="s">
        <v>33</v>
      </c>
      <c r="B30" s="21"/>
      <c r="C30" s="21"/>
      <c r="D30" s="21"/>
      <c r="E30" s="4"/>
      <c r="F30" s="5"/>
    </row>
    <row r="31" spans="1:6" ht="16.5" thickBot="1" x14ac:dyDescent="0.3">
      <c r="A31" s="22" t="s">
        <v>34</v>
      </c>
      <c r="B31" s="23"/>
      <c r="C31" s="23"/>
      <c r="D31" s="23"/>
      <c r="E31" s="7"/>
      <c r="F31" s="6"/>
    </row>
    <row r="32" spans="1:6" ht="15.75" thickBot="1" x14ac:dyDescent="0.3">
      <c r="A32" s="182" t="s">
        <v>35</v>
      </c>
      <c r="B32" s="183"/>
      <c r="C32" s="183"/>
      <c r="D32" s="183"/>
      <c r="E32" s="183"/>
      <c r="F32" s="184"/>
    </row>
    <row r="33" spans="1:6" ht="15.75" thickBot="1" x14ac:dyDescent="0.3">
      <c r="A33" s="163" t="s">
        <v>25</v>
      </c>
      <c r="B33" s="164"/>
      <c r="C33" s="165"/>
      <c r="D33" s="166" t="s">
        <v>36</v>
      </c>
      <c r="E33" s="167"/>
      <c r="F33" s="168"/>
    </row>
    <row r="34" spans="1:6" ht="15.75" thickBot="1" x14ac:dyDescent="0.3">
      <c r="A34" s="157" t="s">
        <v>27</v>
      </c>
      <c r="B34" s="158"/>
      <c r="C34" s="159"/>
      <c r="D34" s="179">
        <v>7.85E-2</v>
      </c>
      <c r="E34" s="180"/>
      <c r="F34" s="181"/>
    </row>
    <row r="35" spans="1:6" ht="15.75" thickBot="1" x14ac:dyDescent="0.3">
      <c r="A35" s="89" t="s">
        <v>28</v>
      </c>
      <c r="B35" s="90"/>
      <c r="C35" s="91"/>
      <c r="D35" s="179">
        <v>7.85E-2</v>
      </c>
      <c r="E35" s="180"/>
      <c r="F35" s="181"/>
    </row>
    <row r="36" spans="1:6" x14ac:dyDescent="0.25">
      <c r="A36" s="169" t="s">
        <v>29</v>
      </c>
      <c r="B36" s="170"/>
      <c r="C36" s="170"/>
      <c r="D36" s="170"/>
      <c r="E36" s="170"/>
      <c r="F36" s="171"/>
    </row>
    <row r="37" spans="1:6" x14ac:dyDescent="0.25">
      <c r="A37" s="172" t="s">
        <v>37</v>
      </c>
      <c r="B37" s="173"/>
      <c r="C37" s="18">
        <v>5.44</v>
      </c>
      <c r="D37" s="4"/>
      <c r="E37" s="4"/>
      <c r="F37" s="5"/>
    </row>
    <row r="38" spans="1:6" x14ac:dyDescent="0.25">
      <c r="A38" s="19" t="s">
        <v>38</v>
      </c>
      <c r="B38" s="18"/>
      <c r="C38" s="18">
        <v>2.72</v>
      </c>
      <c r="D38" s="4"/>
      <c r="E38" s="4"/>
      <c r="F38" s="5"/>
    </row>
    <row r="39" spans="1:6" ht="15.75" x14ac:dyDescent="0.25">
      <c r="A39" s="20" t="s">
        <v>39</v>
      </c>
      <c r="B39" s="21"/>
      <c r="C39" s="21"/>
      <c r="D39" s="21"/>
      <c r="E39" s="4"/>
      <c r="F39" s="5"/>
    </row>
    <row r="40" spans="1:6" ht="16.5" thickBot="1" x14ac:dyDescent="0.3">
      <c r="A40" s="22" t="s">
        <v>40</v>
      </c>
      <c r="B40" s="23"/>
      <c r="C40" s="23"/>
      <c r="D40" s="23"/>
      <c r="E40" s="7"/>
      <c r="F40" s="6"/>
    </row>
    <row r="41" spans="1:6" x14ac:dyDescent="0.25">
      <c r="A41" s="4"/>
      <c r="B41" s="4"/>
      <c r="C41" s="4"/>
      <c r="D41" s="4"/>
      <c r="E41" s="25"/>
      <c r="F41" s="24"/>
    </row>
    <row r="42" spans="1:6" x14ac:dyDescent="0.25">
      <c r="A42" s="4"/>
      <c r="B42" s="4"/>
      <c r="C42" s="4"/>
      <c r="D42" s="4"/>
      <c r="E42" s="24"/>
      <c r="F42" s="24"/>
    </row>
    <row r="43" spans="1:6" x14ac:dyDescent="0.25">
      <c r="A43" s="4"/>
      <c r="B43" s="4"/>
      <c r="C43" s="4"/>
      <c r="D43" s="4"/>
      <c r="E43" s="24"/>
      <c r="F43" s="24"/>
    </row>
    <row r="44" spans="1:6" x14ac:dyDescent="0.25">
      <c r="A44" s="4"/>
      <c r="B44" s="4"/>
      <c r="C44" s="4"/>
      <c r="D44" s="4"/>
      <c r="E44" s="24"/>
      <c r="F44" s="24"/>
    </row>
    <row r="45" spans="1:6" x14ac:dyDescent="0.25">
      <c r="A45" s="4"/>
      <c r="B45" s="4"/>
      <c r="C45" s="4"/>
      <c r="D45" s="4"/>
      <c r="E45" s="24"/>
      <c r="F45" s="24"/>
    </row>
    <row r="46" spans="1:6" x14ac:dyDescent="0.25">
      <c r="A46" s="4"/>
      <c r="B46" s="4"/>
      <c r="C46" s="4"/>
      <c r="D46" s="4"/>
      <c r="E46" s="24"/>
      <c r="F46" s="24"/>
    </row>
    <row r="47" spans="1:6" x14ac:dyDescent="0.25">
      <c r="A47" s="4"/>
      <c r="B47" s="4"/>
      <c r="C47" s="4"/>
      <c r="D47" s="4"/>
      <c r="E47" s="24"/>
      <c r="F47" s="24"/>
    </row>
  </sheetData>
  <mergeCells count="36">
    <mergeCell ref="A4:B4"/>
    <mergeCell ref="A3:B3"/>
    <mergeCell ref="A7:B7"/>
    <mergeCell ref="A10:B10"/>
    <mergeCell ref="C5:D5"/>
    <mergeCell ref="C3:F3"/>
    <mergeCell ref="E5:F5"/>
    <mergeCell ref="C4:F4"/>
    <mergeCell ref="C8:F8"/>
    <mergeCell ref="A13:B13"/>
    <mergeCell ref="A16:B16"/>
    <mergeCell ref="C11:F11"/>
    <mergeCell ref="A18:F18"/>
    <mergeCell ref="A19:C19"/>
    <mergeCell ref="D19:F19"/>
    <mergeCell ref="A32:F32"/>
    <mergeCell ref="A20:F20"/>
    <mergeCell ref="A21:C21"/>
    <mergeCell ref="D21:F21"/>
    <mergeCell ref="A22:C22"/>
    <mergeCell ref="D22:F22"/>
    <mergeCell ref="A23:C23"/>
    <mergeCell ref="D23:F23"/>
    <mergeCell ref="A24:F24"/>
    <mergeCell ref="A26:F26"/>
    <mergeCell ref="A27:C27"/>
    <mergeCell ref="D27:F27"/>
    <mergeCell ref="A28:F28"/>
    <mergeCell ref="A36:F36"/>
    <mergeCell ref="A37:B37"/>
    <mergeCell ref="A33:C33"/>
    <mergeCell ref="D33:F33"/>
    <mergeCell ref="A34:C34"/>
    <mergeCell ref="D34:F34"/>
    <mergeCell ref="A35:C35"/>
    <mergeCell ref="D35:F35"/>
  </mergeCells>
  <pageMargins left="0.511811024" right="0.511811024" top="0.78740157499999996" bottom="0.78740157499999996" header="0.31496062000000002" footer="0.31496062000000002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Outorga</vt:lpstr>
      <vt:lpstr>Tarifas 2025-26</vt:lpstr>
      <vt:lpstr>Tarifas 2024-25</vt:lpstr>
      <vt:lpstr>Tarifas 2023-24</vt:lpstr>
      <vt:lpstr>Tarifas 2024-23</vt:lpstr>
      <vt:lpstr>Tarifas 2022</vt:lpstr>
      <vt:lpstr>Tarifas 2021</vt:lpstr>
      <vt:lpstr>Tarifas 2019</vt:lpstr>
      <vt:lpstr>tARIFAS cONTRATO</vt:lpstr>
      <vt:lpstr>Cálculos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lainna.dias</dc:creator>
  <cp:lastModifiedBy>Marcelo Miguel da Silva</cp:lastModifiedBy>
  <cp:lastPrinted>2019-11-14T14:09:21Z</cp:lastPrinted>
  <dcterms:created xsi:type="dcterms:W3CDTF">2019-11-14T12:10:21Z</dcterms:created>
  <dcterms:modified xsi:type="dcterms:W3CDTF">2025-11-13T18:47:39Z</dcterms:modified>
</cp:coreProperties>
</file>