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STEC\0. EDITAIS 2020 A 2023\EDITAIS 2023\Edital 04.2023 - Esporte por Toda Parte\Edital EPTP Montagem Processo\"/>
    </mc:Choice>
  </mc:AlternateContent>
  <xr:revisionPtr revIDLastSave="0" documentId="13_ncr:1_{203E9E51-7134-4862-9F14-8CA645DA3A95}" xr6:coauthVersionLast="47" xr6:coauthVersionMax="47" xr10:uidLastSave="{00000000-0000-0000-0000-000000000000}"/>
  <bookViews>
    <workbookView xWindow="-120" yWindow="-120" windowWidth="24240" windowHeight="13140" xr2:uid="{4177FC2F-3DE2-4E57-B91B-2C8E5DE0CA98}"/>
  </bookViews>
  <sheets>
    <sheet name="RESUMO DE DESEMBOLSO" sheetId="1" r:id="rId1"/>
  </sheets>
  <externalReferences>
    <externalReference r:id="rId2"/>
  </externalReferences>
  <definedNames>
    <definedName name="_xlnm.Print_Area" localSheetId="0">'RESUMO DE DESEMBOLSO'!$A$1:$J$17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J8" i="1" s="1"/>
  <c r="K8" i="1" s="1"/>
  <c r="B7" i="1"/>
  <c r="J7" i="1" s="1"/>
  <c r="K7" i="1" s="1"/>
  <c r="B6" i="1"/>
  <c r="J6" i="1" s="1"/>
  <c r="K6" i="1" s="1"/>
  <c r="J5" i="1"/>
  <c r="K5" i="1" s="1"/>
  <c r="B5" i="1"/>
  <c r="B4" i="1"/>
  <c r="J4" i="1" s="1"/>
  <c r="K4" i="1" s="1"/>
  <c r="B3" i="1"/>
  <c r="J3" i="1" s="1"/>
  <c r="K3" i="1" s="1"/>
  <c r="I2" i="1"/>
  <c r="I9" i="1" s="1"/>
  <c r="H2" i="1"/>
  <c r="H9" i="1" s="1"/>
  <c r="G2" i="1"/>
  <c r="G9" i="1" s="1"/>
  <c r="F2" i="1"/>
  <c r="F9" i="1" s="1"/>
  <c r="E2" i="1"/>
  <c r="E9" i="1" s="1"/>
  <c r="D2" i="1"/>
  <c r="D9" i="1" s="1"/>
  <c r="C2" i="1"/>
  <c r="C9" i="1" s="1"/>
  <c r="B2" i="1"/>
  <c r="B9" i="1" s="1"/>
  <c r="D10" i="1" l="1"/>
  <c r="D11" i="1" s="1"/>
  <c r="D13" i="1" s="1"/>
  <c r="H10" i="1"/>
  <c r="H11" i="1" s="1"/>
  <c r="H13" i="1" s="1"/>
  <c r="E10" i="1"/>
  <c r="E11" i="1" s="1"/>
  <c r="E13" i="1" s="1"/>
  <c r="I10" i="1"/>
  <c r="I11" i="1" s="1"/>
  <c r="I13" i="1" s="1"/>
  <c r="B10" i="1"/>
  <c r="B11" i="1" s="1"/>
  <c r="B13" i="1" s="1"/>
  <c r="F10" i="1"/>
  <c r="F11" i="1"/>
  <c r="F13" i="1" s="1"/>
  <c r="C10" i="1"/>
  <c r="C11" i="1" s="1"/>
  <c r="C13" i="1" s="1"/>
  <c r="G10" i="1"/>
  <c r="G11" i="1"/>
  <c r="G13" i="1" s="1"/>
  <c r="J2" i="1"/>
  <c r="J9" i="1" l="1"/>
  <c r="K2" i="1"/>
  <c r="J10" i="1" l="1"/>
  <c r="K10" i="1" s="1"/>
  <c r="J11" i="1"/>
  <c r="J13" i="1" l="1"/>
  <c r="K13" i="1" s="1"/>
  <c r="K11" i="1"/>
</calcChain>
</file>

<file path=xl/sharedStrings.xml><?xml version="1.0" encoding="utf-8"?>
<sst xmlns="http://schemas.openxmlformats.org/spreadsheetml/2006/main" count="23" uniqueCount="22">
  <si>
    <t>QUADRO DE CUSTOS</t>
  </si>
  <si>
    <r>
      <t>1º MÊS (1</t>
    </r>
    <r>
      <rPr>
        <b/>
        <vertAlign val="super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 xml:space="preserve"> Parcela)</t>
    </r>
  </si>
  <si>
    <r>
      <t>4º MÊS (2</t>
    </r>
    <r>
      <rPr>
        <b/>
        <vertAlign val="super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 xml:space="preserve"> Parcela)</t>
    </r>
  </si>
  <si>
    <r>
      <t>7º MÊS  (3</t>
    </r>
    <r>
      <rPr>
        <b/>
        <vertAlign val="super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 xml:space="preserve"> Parcela)</t>
    </r>
  </si>
  <si>
    <r>
      <t>10º MÊS  (4</t>
    </r>
    <r>
      <rPr>
        <b/>
        <vertAlign val="super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 xml:space="preserve"> Parcela)</t>
    </r>
  </si>
  <si>
    <r>
      <t>13º MÊS  (5</t>
    </r>
    <r>
      <rPr>
        <b/>
        <vertAlign val="super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 xml:space="preserve"> Parcela)</t>
    </r>
  </si>
  <si>
    <r>
      <t>16º MÊS  (6</t>
    </r>
    <r>
      <rPr>
        <b/>
        <vertAlign val="super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 xml:space="preserve"> Parcela)</t>
    </r>
  </si>
  <si>
    <r>
      <t>19º MÊS  (7</t>
    </r>
    <r>
      <rPr>
        <b/>
        <vertAlign val="super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 xml:space="preserve"> Parcela)</t>
    </r>
  </si>
  <si>
    <r>
      <t>22º MÊS  (8</t>
    </r>
    <r>
      <rPr>
        <b/>
        <vertAlign val="super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 xml:space="preserve"> Parcela)</t>
    </r>
  </si>
  <si>
    <t>TOTAL</t>
  </si>
  <si>
    <t>RH (Remuneração + Encargos + Benefícios)</t>
  </si>
  <si>
    <t>Diárias</t>
  </si>
  <si>
    <t>Exames Admissionais e Demissionais</t>
  </si>
  <si>
    <t>Material Publicitário</t>
  </si>
  <si>
    <t>Fardamento</t>
  </si>
  <si>
    <t>Eventos</t>
  </si>
  <si>
    <t>Aquisição de Materiais Permanentes</t>
  </si>
  <si>
    <t>Custos Indiretos 5%</t>
  </si>
  <si>
    <t>TOTAL GERAL</t>
  </si>
  <si>
    <t>ORÇAMENTO</t>
  </si>
  <si>
    <t>DESEMBOLSO 2023, 2024 E 2025</t>
  </si>
  <si>
    <t>EXERCÍCIO DE 2023, 2024 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</si>
</sst>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43" fontId="0" fillId="0" borderId="1" xfId="1" applyFont="1" applyBorder="1"/>
    <xf numFmtId="2" fontId="0" fillId="0" borderId="1" xfId="1" applyNumberFormat="1" applyFont="1" applyBorder="1"/>
    <xf numFmtId="0" fontId="0" fillId="0" borderId="2" xfId="0" applyBorder="1"/>
    <xf numFmtId="44" fontId="0" fillId="0" borderId="0" xfId="0" applyNumberFormat="1"/>
    <xf numFmtId="0" fontId="3" fillId="0" borderId="1" xfId="0" applyFont="1" applyBorder="1"/>
    <xf numFmtId="43" fontId="3" fillId="0" borderId="1" xfId="1" applyFont="1" applyBorder="1"/>
    <xf numFmtId="44" fontId="0" fillId="0" borderId="3" xfId="0" applyNumberFormat="1" applyBorder="1"/>
    <xf numFmtId="0" fontId="3" fillId="3" borderId="4" xfId="0" applyFont="1" applyFill="1" applyBorder="1" applyAlignment="1">
      <alignment horizontal="center"/>
    </xf>
    <xf numFmtId="44" fontId="0" fillId="3" borderId="6" xfId="0" applyNumberFormat="1" applyFill="1" applyBorder="1"/>
    <xf numFmtId="0" fontId="3" fillId="4" borderId="2" xfId="0" applyFont="1" applyFill="1" applyBorder="1" applyAlignment="1">
      <alignment horizontal="center"/>
    </xf>
    <xf numFmtId="43" fontId="3" fillId="4" borderId="2" xfId="1" applyFont="1" applyFill="1" applyBorder="1"/>
    <xf numFmtId="43" fontId="3" fillId="4" borderId="8" xfId="1" applyFont="1" applyFill="1" applyBorder="1"/>
    <xf numFmtId="43" fontId="3" fillId="4" borderId="9" xfId="1" applyFont="1" applyFill="1" applyBorder="1"/>
    <xf numFmtId="8" fontId="3" fillId="0" borderId="0" xfId="0" applyNumberFormat="1" applyFont="1"/>
    <xf numFmtId="44" fontId="3" fillId="3" borderId="5" xfId="0" applyNumberFormat="1" applyFont="1" applyFill="1" applyBorder="1" applyAlignment="1">
      <alignment horizontal="center"/>
    </xf>
    <xf numFmtId="44" fontId="3" fillId="3" borderId="6" xfId="0" applyNumberFormat="1" applyFont="1" applyFill="1" applyBorder="1" applyAlignment="1">
      <alignment horizontal="center"/>
    </xf>
    <xf numFmtId="44" fontId="3" fillId="3" borderId="7" xfId="0" applyNumberFormat="1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TEC/0.%20EDITAIS%202020%20A%202023/EDITAIS%202023/Edital%2004.2023%20-%20Esporte%20por%20Toda%20Parte/PLANILHA%20VR%20EPTP%20II%20-%2018.09.23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_Trabalho_Equipe"/>
      <sheetName val="Plano_Trabalho_Receita_Desp"/>
      <sheetName val="Plano Trabalho Bens"/>
      <sheetName val="Plano_Trabalho_Bens"/>
      <sheetName val="DIÁRIAS"/>
      <sheetName val="Exame Admissional e Demissional"/>
      <sheetName val="RESUMO DE DESEMBOLSO"/>
    </sheetNames>
    <sheetDataSet>
      <sheetData sheetId="0"/>
      <sheetData sheetId="1">
        <row r="37">
          <cell r="D37">
            <v>6081143.8125000009</v>
          </cell>
          <cell r="G37">
            <v>6081143.8125000009</v>
          </cell>
          <cell r="J37">
            <v>6081143.8125000009</v>
          </cell>
          <cell r="M37">
            <v>6081143.8125000009</v>
          </cell>
          <cell r="P37">
            <v>6081143.8125000009</v>
          </cell>
          <cell r="S37">
            <v>6081143.8125000009</v>
          </cell>
          <cell r="V37">
            <v>6081143.8125000009</v>
          </cell>
          <cell r="Y37">
            <v>6081143.8125000009</v>
          </cell>
          <cell r="AB37">
            <v>48649150.500000007</v>
          </cell>
        </row>
        <row r="41">
          <cell r="D41">
            <v>12000</v>
          </cell>
        </row>
        <row r="42">
          <cell r="D42">
            <v>78000</v>
          </cell>
        </row>
        <row r="43">
          <cell r="D43">
            <v>30000</v>
          </cell>
        </row>
        <row r="44">
          <cell r="D44">
            <v>93600</v>
          </cell>
        </row>
        <row r="45">
          <cell r="D45">
            <v>36000</v>
          </cell>
        </row>
        <row r="48">
          <cell r="D48">
            <v>2500000</v>
          </cell>
        </row>
        <row r="49">
          <cell r="D49">
            <v>100000</v>
          </cell>
        </row>
        <row r="52">
          <cell r="D52">
            <v>1550</v>
          </cell>
        </row>
        <row r="53">
          <cell r="D53">
            <v>1550</v>
          </cell>
        </row>
        <row r="54">
          <cell r="D54">
            <v>24660</v>
          </cell>
        </row>
        <row r="55">
          <cell r="D55">
            <v>24660</v>
          </cell>
        </row>
        <row r="58">
          <cell r="D58">
            <v>8550</v>
          </cell>
        </row>
        <row r="59">
          <cell r="D59">
            <v>25650</v>
          </cell>
        </row>
        <row r="60">
          <cell r="D60">
            <v>119700</v>
          </cell>
        </row>
        <row r="61">
          <cell r="D61">
            <v>25650</v>
          </cell>
        </row>
        <row r="62">
          <cell r="D62">
            <v>25650</v>
          </cell>
        </row>
        <row r="63">
          <cell r="D63">
            <v>34200</v>
          </cell>
        </row>
        <row r="64">
          <cell r="D64">
            <v>59850</v>
          </cell>
        </row>
        <row r="67">
          <cell r="D67">
            <v>1500000</v>
          </cell>
        </row>
        <row r="79">
          <cell r="D79">
            <v>285500</v>
          </cell>
        </row>
        <row r="84">
          <cell r="AB84">
            <v>2681796.0250000004</v>
          </cell>
        </row>
        <row r="86">
          <cell r="AB86">
            <v>56317716.525000006</v>
          </cell>
        </row>
      </sheetData>
      <sheetData sheetId="2">
        <row r="4">
          <cell r="E4">
            <v>180000</v>
          </cell>
        </row>
        <row r="5">
          <cell r="E5">
            <v>20000</v>
          </cell>
        </row>
        <row r="6">
          <cell r="E6">
            <v>16000</v>
          </cell>
        </row>
        <row r="7">
          <cell r="E7">
            <v>20000</v>
          </cell>
        </row>
        <row r="8">
          <cell r="E8">
            <v>31500</v>
          </cell>
        </row>
        <row r="9">
          <cell r="E9">
            <v>18000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A1879-E070-44D5-9987-E4598C0998B4}">
  <dimension ref="A1:L13"/>
  <sheetViews>
    <sheetView showGridLines="0" tabSelected="1" zoomScaleNormal="100" zoomScaleSheetLayoutView="100" workbookViewId="0">
      <selection activeCell="B18" sqref="B18"/>
    </sheetView>
  </sheetViews>
  <sheetFormatPr defaultRowHeight="15" x14ac:dyDescent="0.25"/>
  <cols>
    <col min="1" max="1" width="46.140625" customWidth="1"/>
    <col min="2" max="2" width="22.7109375" customWidth="1"/>
    <col min="3" max="3" width="22.5703125" customWidth="1"/>
    <col min="4" max="10" width="22.7109375" customWidth="1"/>
    <col min="11" max="11" width="14.28515625" bestFit="1" customWidth="1"/>
    <col min="12" max="12" width="16.85546875" bestFit="1" customWidth="1"/>
  </cols>
  <sheetData>
    <row r="1" spans="1:12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24" customHeight="1" x14ac:dyDescent="0.25">
      <c r="A2" s="2" t="s">
        <v>10</v>
      </c>
      <c r="B2" s="3">
        <f>[1]Plano_Trabalho_Receita_Desp!$D$37</f>
        <v>6081143.8125000009</v>
      </c>
      <c r="C2" s="3">
        <f>[1]Plano_Trabalho_Receita_Desp!G37</f>
        <v>6081143.8125000009</v>
      </c>
      <c r="D2" s="3">
        <f>[1]Plano_Trabalho_Receita_Desp!J37</f>
        <v>6081143.8125000009</v>
      </c>
      <c r="E2" s="3">
        <f>[1]Plano_Trabalho_Receita_Desp!M37</f>
        <v>6081143.8125000009</v>
      </c>
      <c r="F2" s="3">
        <f>[1]Plano_Trabalho_Receita_Desp!P37</f>
        <v>6081143.8125000009</v>
      </c>
      <c r="G2" s="3">
        <f>[1]Plano_Trabalho_Receita_Desp!S37</f>
        <v>6081143.8125000009</v>
      </c>
      <c r="H2" s="3">
        <f>[1]Plano_Trabalho_Receita_Desp!V37</f>
        <v>6081143.8125000009</v>
      </c>
      <c r="I2" s="3">
        <f>[1]Plano_Trabalho_Receita_Desp!Y37</f>
        <v>6081143.8125000009</v>
      </c>
      <c r="J2" s="3">
        <f>SUM(B2:I2)</f>
        <v>48649150.500000007</v>
      </c>
      <c r="K2" t="b">
        <f>J2=[1]Plano_Trabalho_Receita_Desp!AB37</f>
        <v>1</v>
      </c>
    </row>
    <row r="3" spans="1:12" ht="24.75" customHeight="1" x14ac:dyDescent="0.25">
      <c r="A3" s="2" t="s">
        <v>11</v>
      </c>
      <c r="B3" s="3">
        <f>SUM([1]Plano_Trabalho_Receita_Desp!$D$58:$D$64)</f>
        <v>299250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3">
        <f t="shared" ref="J3:J8" si="0">B3</f>
        <v>299250</v>
      </c>
      <c r="K3" t="b">
        <f>SUM([1]Plano_Trabalho_Receita_Desp!D58:D64)='RESUMO DE DESEMBOLSO'!J3</f>
        <v>1</v>
      </c>
    </row>
    <row r="4" spans="1:12" ht="24.75" customHeight="1" x14ac:dyDescent="0.25">
      <c r="A4" s="2" t="s">
        <v>12</v>
      </c>
      <c r="B4" s="3">
        <f>SUM([1]Plano_Trabalho_Receita_Desp!$D$52:$D$55)</f>
        <v>52420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3">
        <f t="shared" si="0"/>
        <v>52420</v>
      </c>
      <c r="K4" t="b">
        <f>J4=SUM([1]Plano_Trabalho_Receita_Desp!D52:D55)</f>
        <v>1</v>
      </c>
    </row>
    <row r="5" spans="1:12" ht="24.75" customHeight="1" x14ac:dyDescent="0.25">
      <c r="A5" s="2" t="s">
        <v>13</v>
      </c>
      <c r="B5" s="3">
        <f>SUM([1]Plano_Trabalho_Receita_Desp!$D$41:$D$45)</f>
        <v>249600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3">
        <f t="shared" si="0"/>
        <v>249600</v>
      </c>
      <c r="K5" t="b">
        <f>J5=SUM([1]Plano_Trabalho_Receita_Desp!D41:D45)</f>
        <v>1</v>
      </c>
    </row>
    <row r="6" spans="1:12" ht="24.75" customHeight="1" x14ac:dyDescent="0.25">
      <c r="A6" s="5" t="s">
        <v>14</v>
      </c>
      <c r="B6" s="3">
        <f>SUM([1]Plano_Trabalho_Receita_Desp!D48:D49)</f>
        <v>2600000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3">
        <f t="shared" si="0"/>
        <v>2600000</v>
      </c>
      <c r="K6" t="b">
        <f>J6=SUM([1]Plano_Trabalho_Receita_Desp!D48:D49)</f>
        <v>1</v>
      </c>
    </row>
    <row r="7" spans="1:12" ht="24.75" customHeight="1" x14ac:dyDescent="0.25">
      <c r="A7" s="2" t="s">
        <v>15</v>
      </c>
      <c r="B7" s="3">
        <f>[1]Plano_Trabalho_Receita_Desp!D67</f>
        <v>1500000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3">
        <f t="shared" si="0"/>
        <v>1500000</v>
      </c>
      <c r="K7" t="b">
        <f>J7=[1]Plano_Trabalho_Receita_Desp!D67</f>
        <v>1</v>
      </c>
    </row>
    <row r="8" spans="1:12" ht="24.75" customHeight="1" x14ac:dyDescent="0.25">
      <c r="A8" s="2" t="s">
        <v>16</v>
      </c>
      <c r="B8" s="3">
        <f>SUM('[1]Plano Trabalho Bens'!E4:E9)</f>
        <v>285500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3">
        <f t="shared" si="0"/>
        <v>285500</v>
      </c>
      <c r="K8" s="6" t="b">
        <f>J8=[1]Plano_Trabalho_Receita_Desp!D79</f>
        <v>1</v>
      </c>
    </row>
    <row r="9" spans="1:12" x14ac:dyDescent="0.25">
      <c r="A9" s="7" t="s">
        <v>9</v>
      </c>
      <c r="B9" s="8">
        <f>SUM(B2:B8)</f>
        <v>11067913.8125</v>
      </c>
      <c r="C9" s="8">
        <f>C2</f>
        <v>6081143.8125000009</v>
      </c>
      <c r="D9" s="8">
        <f>D2</f>
        <v>6081143.8125000009</v>
      </c>
      <c r="E9" s="8">
        <f>E2</f>
        <v>6081143.8125000009</v>
      </c>
      <c r="F9" s="8">
        <f>F2</f>
        <v>6081143.8125000009</v>
      </c>
      <c r="G9" s="8">
        <f>G2</f>
        <v>6081143.8125000009</v>
      </c>
      <c r="H9" s="8">
        <f t="shared" ref="H9:I9" si="1">H2</f>
        <v>6081143.8125000009</v>
      </c>
      <c r="I9" s="8">
        <f t="shared" si="1"/>
        <v>6081143.8125000009</v>
      </c>
      <c r="J9" s="8">
        <f>J2+J3+J4+J5+J6+J7+J8</f>
        <v>53635920.500000007</v>
      </c>
    </row>
    <row r="10" spans="1:12" x14ac:dyDescent="0.25">
      <c r="A10" s="2" t="s">
        <v>17</v>
      </c>
      <c r="B10" s="3">
        <f>0.05*B9</f>
        <v>553395.69062500005</v>
      </c>
      <c r="C10" s="3">
        <f t="shared" ref="C10:G10" si="2">0.05*C9</f>
        <v>304057.19062500005</v>
      </c>
      <c r="D10" s="3">
        <f t="shared" si="2"/>
        <v>304057.19062500005</v>
      </c>
      <c r="E10" s="3">
        <f t="shared" si="2"/>
        <v>304057.19062500005</v>
      </c>
      <c r="F10" s="3">
        <f t="shared" si="2"/>
        <v>304057.19062500005</v>
      </c>
      <c r="G10" s="3">
        <f t="shared" si="2"/>
        <v>304057.19062500005</v>
      </c>
      <c r="H10" s="3">
        <f>0.05*H9</f>
        <v>304057.19062500005</v>
      </c>
      <c r="I10" s="3">
        <f>0.05*I9</f>
        <v>304057.19062500005</v>
      </c>
      <c r="J10" s="3">
        <f>0.05*J9</f>
        <v>2681796.0250000004</v>
      </c>
      <c r="K10" s="9" t="b">
        <f>J10=[1]Plano_Trabalho_Receita_Desp!AB84</f>
        <v>1</v>
      </c>
      <c r="L10" s="6"/>
    </row>
    <row r="11" spans="1:12" x14ac:dyDescent="0.25">
      <c r="A11" s="7" t="s">
        <v>18</v>
      </c>
      <c r="B11" s="8">
        <f t="shared" ref="B11:I11" si="3">B9+B10</f>
        <v>11621309.503125001</v>
      </c>
      <c r="C11" s="8">
        <f t="shared" si="3"/>
        <v>6385201.0031250007</v>
      </c>
      <c r="D11" s="8">
        <f t="shared" si="3"/>
        <v>6385201.0031250007</v>
      </c>
      <c r="E11" s="8">
        <f t="shared" si="3"/>
        <v>6385201.0031250007</v>
      </c>
      <c r="F11" s="8">
        <f t="shared" si="3"/>
        <v>6385201.0031250007</v>
      </c>
      <c r="G11" s="8">
        <f t="shared" si="3"/>
        <v>6385201.0031250007</v>
      </c>
      <c r="H11" s="8">
        <f t="shared" si="3"/>
        <v>6385201.0031250007</v>
      </c>
      <c r="I11" s="8">
        <f t="shared" si="3"/>
        <v>6385201.0031250007</v>
      </c>
      <c r="J11" s="8">
        <f>J9+J10</f>
        <v>56317716.525000006</v>
      </c>
      <c r="K11" t="b">
        <f>J11=[1]Plano_Trabalho_Receita_Desp!AB86</f>
        <v>1</v>
      </c>
      <c r="L11" s="6"/>
    </row>
    <row r="12" spans="1:12" x14ac:dyDescent="0.25">
      <c r="A12" s="10" t="s">
        <v>19</v>
      </c>
      <c r="B12" s="17" t="s">
        <v>20</v>
      </c>
      <c r="C12" s="18"/>
      <c r="D12" s="18"/>
      <c r="E12" s="18"/>
      <c r="F12" s="18"/>
      <c r="G12" s="18"/>
      <c r="H12" s="18"/>
      <c r="I12" s="19"/>
      <c r="J12" s="11"/>
      <c r="L12" s="6"/>
    </row>
    <row r="13" spans="1:12" x14ac:dyDescent="0.25">
      <c r="A13" s="12" t="s">
        <v>21</v>
      </c>
      <c r="B13" s="13">
        <f t="shared" ref="B13:I13" si="4">B11</f>
        <v>11621309.503125001</v>
      </c>
      <c r="C13" s="14">
        <f t="shared" si="4"/>
        <v>6385201.0031250007</v>
      </c>
      <c r="D13" s="14">
        <f t="shared" si="4"/>
        <v>6385201.0031250007</v>
      </c>
      <c r="E13" s="15">
        <f t="shared" si="4"/>
        <v>6385201.0031250007</v>
      </c>
      <c r="F13" s="15">
        <f t="shared" si="4"/>
        <v>6385201.0031250007</v>
      </c>
      <c r="G13" s="15">
        <f t="shared" si="4"/>
        <v>6385201.0031250007</v>
      </c>
      <c r="H13" s="15">
        <f t="shared" si="4"/>
        <v>6385201.0031250007</v>
      </c>
      <c r="I13" s="15">
        <f t="shared" si="4"/>
        <v>6385201.0031250007</v>
      </c>
      <c r="J13" s="15">
        <f>J11</f>
        <v>56317716.525000006</v>
      </c>
      <c r="K13" s="16" t="b">
        <f>J13=[1]Plano_Trabalho_Receita_Desp!AB86</f>
        <v>1</v>
      </c>
      <c r="L13" s="6"/>
    </row>
  </sheetData>
  <mergeCells count="1">
    <mergeCell ref="B12:I12"/>
  </mergeCells>
  <pageMargins left="0.511811024" right="0.511811024" top="0.78740157499999996" bottom="0.78740157499999996" header="0.31496062000000002" footer="0.31496062000000002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RESUMO DE DESEMBOLSO</vt:lpstr>
      <vt:lpstr>'RESUMO DE DESEMBOLSO'!Area_de_impressao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Costa</dc:creator>
  <cp:lastModifiedBy>Samira Costa</cp:lastModifiedBy>
  <dcterms:created xsi:type="dcterms:W3CDTF">2023-09-19T13:45:16Z</dcterms:created>
  <dcterms:modified xsi:type="dcterms:W3CDTF">2023-09-28T13:27:43Z</dcterms:modified>
</cp:coreProperties>
</file>