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STEC\0. EDITAIS 2020 A 2023\EDITAIS 2023\Edital 02.2023 -  Caravana do Lazer\Caravana do lazer Montagem de processo\"/>
    </mc:Choice>
  </mc:AlternateContent>
  <xr:revisionPtr revIDLastSave="0" documentId="13_ncr:1_{6FB0C652-891C-461A-A073-9A93704A1EFA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Plano_Trabalho_Equipe" sheetId="1" r:id="rId1"/>
    <sheet name="Plano_Trabalho_Receita_Despesa" sheetId="2" r:id="rId2"/>
    <sheet name="Plano_Trabalho_Bens" sheetId="3" state="hidden" r:id="rId3"/>
    <sheet name="DIÁRIAS ACOMP. PEDAGÓGICO" sheetId="4" r:id="rId4"/>
    <sheet name="RESUMO DE DESEMBOLS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5" l="1"/>
  <c r="E5" i="5" l="1"/>
  <c r="D5" i="5"/>
  <c r="B5" i="5"/>
  <c r="C4" i="5"/>
  <c r="B4" i="5"/>
  <c r="AR7" i="1" l="1"/>
  <c r="AS7" i="1" s="1"/>
  <c r="AR10" i="1"/>
  <c r="AS10" i="1" s="1"/>
  <c r="AR11" i="1"/>
  <c r="AS11" i="1" s="1"/>
  <c r="AQ11" i="1"/>
  <c r="AQ12" i="1"/>
  <c r="AO7" i="1"/>
  <c r="AO10" i="1"/>
  <c r="AO11" i="1"/>
  <c r="AP7" i="1"/>
  <c r="AQ7" i="1" s="1"/>
  <c r="AP8" i="1"/>
  <c r="AQ8" i="1" s="1"/>
  <c r="AP9" i="1"/>
  <c r="AQ9" i="1" s="1"/>
  <c r="AP10" i="1"/>
  <c r="AQ10" i="1" s="1"/>
  <c r="AN7" i="1"/>
  <c r="AN8" i="1"/>
  <c r="AR8" i="1" s="1"/>
  <c r="AS8" i="1" s="1"/>
  <c r="AN9" i="1"/>
  <c r="AR9" i="1" s="1"/>
  <c r="AS9" i="1" s="1"/>
  <c r="AN10" i="1"/>
  <c r="AN11" i="1"/>
  <c r="AN12" i="1"/>
  <c r="AR12" i="1" s="1"/>
  <c r="AS12" i="1" s="1"/>
  <c r="AK6" i="1"/>
  <c r="AK7" i="1"/>
  <c r="AK8" i="1"/>
  <c r="AK9" i="1"/>
  <c r="AK10" i="1"/>
  <c r="AK11" i="1"/>
  <c r="O8" i="1"/>
  <c r="O9" i="1"/>
  <c r="N7" i="1"/>
  <c r="N8" i="1"/>
  <c r="N9" i="1"/>
  <c r="N10" i="1"/>
  <c r="N11" i="1"/>
  <c r="O11" i="1" l="1"/>
  <c r="O7" i="1"/>
  <c r="AO9" i="1"/>
  <c r="O10" i="1"/>
  <c r="AO12" i="1"/>
  <c r="AO8" i="1"/>
  <c r="I7" i="1"/>
  <c r="I8" i="1"/>
  <c r="I9" i="1"/>
  <c r="I10" i="1"/>
  <c r="I11" i="1"/>
  <c r="I12" i="1"/>
  <c r="J13" i="1"/>
  <c r="J22" i="2" s="1"/>
  <c r="L13" i="1"/>
  <c r="P13" i="1"/>
  <c r="R13" i="1"/>
  <c r="X13" i="1"/>
  <c r="Z13" i="1"/>
  <c r="AB13" i="1"/>
  <c r="AH13" i="1"/>
  <c r="AJ13" i="1"/>
  <c r="H7" i="1"/>
  <c r="H8" i="1"/>
  <c r="H9" i="1"/>
  <c r="H10" i="1"/>
  <c r="H11" i="1"/>
  <c r="H12" i="1"/>
  <c r="G11" i="4"/>
  <c r="E11" i="4"/>
  <c r="D11" i="4"/>
  <c r="C10" i="4"/>
  <c r="F10" i="4" s="1"/>
  <c r="B10" i="4"/>
  <c r="F9" i="4"/>
  <c r="H9" i="4" s="1"/>
  <c r="D50" i="2" s="1"/>
  <c r="P50" i="2" s="1"/>
  <c r="Q50" i="2" s="1"/>
  <c r="C9" i="4"/>
  <c r="B9" i="4"/>
  <c r="C8" i="4"/>
  <c r="F8" i="4" s="1"/>
  <c r="B8" i="4"/>
  <c r="C7" i="4"/>
  <c r="F7" i="4" s="1"/>
  <c r="H7" i="4" s="1"/>
  <c r="D48" i="2" s="1"/>
  <c r="P48" i="2" s="1"/>
  <c r="Q48" i="2" s="1"/>
  <c r="B7" i="4"/>
  <c r="C6" i="4"/>
  <c r="F6" i="4" s="1"/>
  <c r="B6" i="4"/>
  <c r="F5" i="4"/>
  <c r="C5" i="4"/>
  <c r="B5" i="4"/>
  <c r="D12" i="3"/>
  <c r="F11" i="3"/>
  <c r="E11" i="3"/>
  <c r="E10" i="3"/>
  <c r="F10" i="3" s="1"/>
  <c r="F9" i="3"/>
  <c r="E9" i="3"/>
  <c r="E8" i="3"/>
  <c r="E12" i="3" s="1"/>
  <c r="O55" i="2"/>
  <c r="G55" i="2"/>
  <c r="P53" i="2"/>
  <c r="O51" i="2"/>
  <c r="N51" i="2"/>
  <c r="N55" i="2" s="1"/>
  <c r="M51" i="2"/>
  <c r="M55" i="2" s="1"/>
  <c r="L51" i="2"/>
  <c r="L55" i="2" s="1"/>
  <c r="K55" i="2"/>
  <c r="K58" i="2" s="1"/>
  <c r="K60" i="2" s="1"/>
  <c r="K62" i="2" s="1"/>
  <c r="J51" i="2"/>
  <c r="J55" i="2" s="1"/>
  <c r="I51" i="2"/>
  <c r="I55" i="2" s="1"/>
  <c r="I58" i="2" s="1"/>
  <c r="I60" i="2" s="1"/>
  <c r="I62" i="2" s="1"/>
  <c r="H51" i="2"/>
  <c r="H55" i="2" s="1"/>
  <c r="G51" i="2"/>
  <c r="F51" i="2"/>
  <c r="F55" i="2" s="1"/>
  <c r="E51" i="2"/>
  <c r="E55" i="2" s="1"/>
  <c r="E58" i="2" s="1"/>
  <c r="E60" i="2" s="1"/>
  <c r="E62" i="2" s="1"/>
  <c r="B51" i="2"/>
  <c r="C50" i="2"/>
  <c r="B50" i="2"/>
  <c r="B49" i="2"/>
  <c r="B48" i="2"/>
  <c r="B47" i="2"/>
  <c r="B46" i="2"/>
  <c r="P45" i="2"/>
  <c r="P44" i="2"/>
  <c r="P42" i="2"/>
  <c r="P41" i="2"/>
  <c r="O35" i="2"/>
  <c r="N35" i="2"/>
  <c r="L35" i="2"/>
  <c r="K35" i="2"/>
  <c r="I35" i="2"/>
  <c r="H35" i="2"/>
  <c r="F35" i="2"/>
  <c r="E35" i="2"/>
  <c r="P30" i="2"/>
  <c r="P29" i="2"/>
  <c r="P24" i="2"/>
  <c r="J23" i="2"/>
  <c r="O18" i="2"/>
  <c r="O37" i="2" s="1"/>
  <c r="N18" i="2"/>
  <c r="N37" i="2" s="1"/>
  <c r="L18" i="2"/>
  <c r="L37" i="2" s="1"/>
  <c r="K18" i="2"/>
  <c r="K37" i="2" s="1"/>
  <c r="I18" i="2"/>
  <c r="I37" i="2" s="1"/>
  <c r="H18" i="2"/>
  <c r="H37" i="2" s="1"/>
  <c r="F18" i="2"/>
  <c r="F37" i="2" s="1"/>
  <c r="E18" i="2"/>
  <c r="E37" i="2" s="1"/>
  <c r="P7" i="2"/>
  <c r="M25" i="2"/>
  <c r="M23" i="2"/>
  <c r="C13" i="1"/>
  <c r="AK12" i="1"/>
  <c r="AK13" i="1" s="1"/>
  <c r="AI12" i="1"/>
  <c r="AG12" i="1"/>
  <c r="AE12" i="1"/>
  <c r="AC12" i="1"/>
  <c r="AA12" i="1"/>
  <c r="Y12" i="1"/>
  <c r="W12" i="1"/>
  <c r="T12" i="1"/>
  <c r="AL12" i="1" s="1"/>
  <c r="AM12" i="1" s="1"/>
  <c r="S12" i="1"/>
  <c r="Q12" i="1"/>
  <c r="M12" i="1"/>
  <c r="K12" i="1"/>
  <c r="AI11" i="1"/>
  <c r="AF11" i="1"/>
  <c r="AG11" i="1" s="1"/>
  <c r="AD11" i="1"/>
  <c r="AE11" i="1" s="1"/>
  <c r="AC11" i="1"/>
  <c r="AA11" i="1"/>
  <c r="Y11" i="1"/>
  <c r="V11" i="1"/>
  <c r="AL11" i="1" s="1"/>
  <c r="AM11" i="1" s="1"/>
  <c r="U11" i="1"/>
  <c r="S11" i="1"/>
  <c r="Q11" i="1"/>
  <c r="M11" i="1"/>
  <c r="K11" i="1"/>
  <c r="AI10" i="1"/>
  <c r="AF10" i="1"/>
  <c r="AG10" i="1" s="1"/>
  <c r="AD10" i="1"/>
  <c r="AE10" i="1" s="1"/>
  <c r="AC10" i="1"/>
  <c r="AA10" i="1"/>
  <c r="Y10" i="1"/>
  <c r="V10" i="1"/>
  <c r="AL10" i="1" s="1"/>
  <c r="AM10" i="1" s="1"/>
  <c r="U10" i="1"/>
  <c r="S10" i="1"/>
  <c r="Q10" i="1"/>
  <c r="M10" i="1"/>
  <c r="K10" i="1"/>
  <c r="AI9" i="1"/>
  <c r="AF9" i="1"/>
  <c r="AG9" i="1" s="1"/>
  <c r="AD9" i="1"/>
  <c r="AE9" i="1" s="1"/>
  <c r="AC9" i="1"/>
  <c r="AA9" i="1"/>
  <c r="Y9" i="1"/>
  <c r="V9" i="1"/>
  <c r="U9" i="1"/>
  <c r="S9" i="1"/>
  <c r="Q9" i="1"/>
  <c r="M9" i="1"/>
  <c r="K9" i="1"/>
  <c r="AI8" i="1"/>
  <c r="AF8" i="1"/>
  <c r="AG8" i="1" s="1"/>
  <c r="AD8" i="1"/>
  <c r="AE8" i="1" s="1"/>
  <c r="AC8" i="1"/>
  <c r="AA8" i="1"/>
  <c r="Y8" i="1"/>
  <c r="V8" i="1"/>
  <c r="U8" i="1"/>
  <c r="S8" i="1"/>
  <c r="Q8" i="1"/>
  <c r="M8" i="1"/>
  <c r="K8" i="1"/>
  <c r="AI7" i="1"/>
  <c r="AF7" i="1"/>
  <c r="AD7" i="1"/>
  <c r="AE7" i="1" s="1"/>
  <c r="AC7" i="1"/>
  <c r="AA7" i="1"/>
  <c r="Y7" i="1"/>
  <c r="W7" i="1"/>
  <c r="V7" i="1"/>
  <c r="AL7" i="1" s="1"/>
  <c r="AM7" i="1" s="1"/>
  <c r="U7" i="1"/>
  <c r="S7" i="1"/>
  <c r="Q7" i="1"/>
  <c r="M7" i="1"/>
  <c r="K7" i="1"/>
  <c r="AP6" i="1"/>
  <c r="AQ6" i="1" s="1"/>
  <c r="AQ13" i="1" s="1"/>
  <c r="AN6" i="1"/>
  <c r="AO6" i="1" s="1"/>
  <c r="AI6" i="1"/>
  <c r="AI13" i="1" s="1"/>
  <c r="AF6" i="1"/>
  <c r="AG6" i="1" s="1"/>
  <c r="AD6" i="1"/>
  <c r="AE6" i="1" s="1"/>
  <c r="AC6" i="1"/>
  <c r="AC13" i="1" s="1"/>
  <c r="AA6" i="1"/>
  <c r="AA13" i="1" s="1"/>
  <c r="Y6" i="1"/>
  <c r="Y13" i="1" s="1"/>
  <c r="V6" i="1"/>
  <c r="V13" i="1" s="1"/>
  <c r="U6" i="1"/>
  <c r="S6" i="1"/>
  <c r="S13" i="1" s="1"/>
  <c r="Q6" i="1"/>
  <c r="Q13" i="1" s="1"/>
  <c r="N6" i="1"/>
  <c r="O6" i="1" s="1"/>
  <c r="M6" i="1"/>
  <c r="M13" i="1" s="1"/>
  <c r="K6" i="1"/>
  <c r="K13" i="1" s="1"/>
  <c r="I6" i="1"/>
  <c r="H6" i="1"/>
  <c r="AE13" i="1" l="1"/>
  <c r="U13" i="1"/>
  <c r="G28" i="2" s="1"/>
  <c r="D3" i="5"/>
  <c r="E3" i="5"/>
  <c r="W6" i="1"/>
  <c r="AL8" i="1"/>
  <c r="AM8" i="1" s="1"/>
  <c r="W10" i="1"/>
  <c r="F58" i="2"/>
  <c r="F60" i="2" s="1"/>
  <c r="F62" i="2" s="1"/>
  <c r="F6" i="2" s="1"/>
  <c r="F9" i="2" s="1"/>
  <c r="N6" i="2"/>
  <c r="N9" i="2" s="1"/>
  <c r="N58" i="2"/>
  <c r="N60" i="2" s="1"/>
  <c r="N62" i="2" s="1"/>
  <c r="C3" i="5"/>
  <c r="O6" i="2"/>
  <c r="O9" i="2" s="1"/>
  <c r="O58" i="2"/>
  <c r="O60" i="2" s="1"/>
  <c r="O62" i="2" s="1"/>
  <c r="W8" i="1"/>
  <c r="W11" i="1"/>
  <c r="U12" i="1"/>
  <c r="I6" i="2"/>
  <c r="I9" i="2" s="1"/>
  <c r="W9" i="1"/>
  <c r="AL9" i="1"/>
  <c r="AM9" i="1" s="1"/>
  <c r="AT9" i="1" s="1"/>
  <c r="AU9" i="1" s="1"/>
  <c r="H58" i="2"/>
  <c r="H60" i="2" s="1"/>
  <c r="H62" i="2" s="1"/>
  <c r="L58" i="2"/>
  <c r="L60" i="2" s="1"/>
  <c r="L62" i="2" s="1"/>
  <c r="C11" i="4"/>
  <c r="AN13" i="1"/>
  <c r="AD13" i="1"/>
  <c r="AT12" i="1"/>
  <c r="AU12" i="1" s="1"/>
  <c r="AT8" i="1"/>
  <c r="AU8" i="1" s="1"/>
  <c r="I13" i="1"/>
  <c r="G15" i="2" s="1"/>
  <c r="AT11" i="1"/>
  <c r="AU11" i="1" s="1"/>
  <c r="H13" i="1"/>
  <c r="AT7" i="1"/>
  <c r="AU7" i="1" s="1"/>
  <c r="AF13" i="1"/>
  <c r="T13" i="1"/>
  <c r="AT10" i="1"/>
  <c r="AU10" i="1" s="1"/>
  <c r="AP13" i="1"/>
  <c r="N13" i="1"/>
  <c r="O13" i="1"/>
  <c r="G31" i="2"/>
  <c r="D31" i="2"/>
  <c r="M31" i="2"/>
  <c r="J31" i="2"/>
  <c r="D28" i="2"/>
  <c r="M28" i="2"/>
  <c r="J28" i="2"/>
  <c r="H6" i="2"/>
  <c r="H9" i="2" s="1"/>
  <c r="C49" i="2"/>
  <c r="H8" i="4"/>
  <c r="D49" i="2" s="1"/>
  <c r="P49" i="2" s="1"/>
  <c r="Q49" i="2" s="1"/>
  <c r="G34" i="2"/>
  <c r="D34" i="2"/>
  <c r="M34" i="2"/>
  <c r="J34" i="2"/>
  <c r="E6" i="2"/>
  <c r="E9" i="2" s="1"/>
  <c r="F11" i="4"/>
  <c r="M15" i="2"/>
  <c r="J15" i="2"/>
  <c r="D15" i="2"/>
  <c r="K6" i="2"/>
  <c r="K9" i="2" s="1"/>
  <c r="L6" i="2"/>
  <c r="L9" i="2" s="1"/>
  <c r="C47" i="2"/>
  <c r="H6" i="4"/>
  <c r="D47" i="2" s="1"/>
  <c r="P47" i="2" s="1"/>
  <c r="Q47" i="2" s="1"/>
  <c r="H10" i="4"/>
  <c r="D51" i="2" s="1"/>
  <c r="P51" i="2" s="1"/>
  <c r="Q51" i="2" s="1"/>
  <c r="C51" i="2"/>
  <c r="J27" i="2"/>
  <c r="M27" i="2"/>
  <c r="G27" i="2"/>
  <c r="D27" i="2"/>
  <c r="M33" i="2"/>
  <c r="J33" i="2"/>
  <c r="G33" i="2"/>
  <c r="D33" i="2"/>
  <c r="AR6" i="1"/>
  <c r="M22" i="2"/>
  <c r="D25" i="2"/>
  <c r="C46" i="2"/>
  <c r="F8" i="3"/>
  <c r="F12" i="3" s="1"/>
  <c r="G25" i="2"/>
  <c r="D23" i="2"/>
  <c r="J25" i="2"/>
  <c r="C48" i="2"/>
  <c r="AL6" i="1"/>
  <c r="G23" i="2"/>
  <c r="AG7" i="1"/>
  <c r="AG13" i="1" s="1"/>
  <c r="D22" i="2"/>
  <c r="H5" i="4"/>
  <c r="G22" i="2"/>
  <c r="W13" i="1" l="1"/>
  <c r="P23" i="2"/>
  <c r="AO13" i="1"/>
  <c r="D16" i="2" s="1"/>
  <c r="AR13" i="1"/>
  <c r="AL13" i="1"/>
  <c r="J16" i="2"/>
  <c r="M32" i="2"/>
  <c r="J32" i="2"/>
  <c r="D32" i="2"/>
  <c r="G32" i="2"/>
  <c r="P34" i="2"/>
  <c r="Q34" i="2" s="1"/>
  <c r="AM6" i="1"/>
  <c r="AM13" i="1" s="1"/>
  <c r="P33" i="2"/>
  <c r="Q33" i="2" s="1"/>
  <c r="J26" i="2"/>
  <c r="G26" i="2"/>
  <c r="D26" i="2"/>
  <c r="M26" i="2"/>
  <c r="H11" i="4"/>
  <c r="D46" i="2"/>
  <c r="P28" i="2"/>
  <c r="AS6" i="1"/>
  <c r="AS13" i="1" s="1"/>
  <c r="M17" i="2"/>
  <c r="J17" i="2"/>
  <c r="G17" i="2"/>
  <c r="D17" i="2"/>
  <c r="P31" i="2"/>
  <c r="P22" i="2"/>
  <c r="P25" i="2"/>
  <c r="P27" i="2"/>
  <c r="P15" i="2"/>
  <c r="D21" i="2"/>
  <c r="M21" i="2"/>
  <c r="J21" i="2"/>
  <c r="G21" i="2"/>
  <c r="G35" i="2" s="1"/>
  <c r="M35" i="2" l="1"/>
  <c r="P46" i="2"/>
  <c r="Q46" i="2" s="1"/>
  <c r="D55" i="2"/>
  <c r="B3" i="5" s="1"/>
  <c r="F3" i="5" s="1"/>
  <c r="G16" i="2"/>
  <c r="G18" i="2" s="1"/>
  <c r="G37" i="2" s="1"/>
  <c r="M16" i="2"/>
  <c r="M18" i="2" s="1"/>
  <c r="P26" i="2"/>
  <c r="P17" i="2"/>
  <c r="Q17" i="2" s="1"/>
  <c r="J18" i="2"/>
  <c r="AT6" i="1"/>
  <c r="AT13" i="1" s="1"/>
  <c r="P16" i="2"/>
  <c r="Q16" i="2" s="1"/>
  <c r="D18" i="2"/>
  <c r="P32" i="2"/>
  <c r="J35" i="2"/>
  <c r="Q15" i="2"/>
  <c r="P21" i="2"/>
  <c r="D35" i="2"/>
  <c r="M37" i="2" l="1"/>
  <c r="P55" i="2"/>
  <c r="Q55" i="2" s="1"/>
  <c r="C2" i="5"/>
  <c r="G58" i="2"/>
  <c r="G60" i="2" s="1"/>
  <c r="D37" i="2"/>
  <c r="J37" i="2"/>
  <c r="P18" i="2"/>
  <c r="AU6" i="1"/>
  <c r="AU13" i="1" s="1"/>
  <c r="Q21" i="2"/>
  <c r="P35" i="2"/>
  <c r="C5" i="5" l="1"/>
  <c r="C6" i="5" s="1"/>
  <c r="C8" i="5" s="1"/>
  <c r="G62" i="2"/>
  <c r="G6" i="2" s="1"/>
  <c r="G9" i="2" s="1"/>
  <c r="E2" i="5"/>
  <c r="E4" i="5" s="1"/>
  <c r="M58" i="2"/>
  <c r="D2" i="5"/>
  <c r="D4" i="5" s="1"/>
  <c r="J58" i="2"/>
  <c r="D58" i="2"/>
  <c r="P37" i="2"/>
  <c r="Q37" i="2" s="1"/>
  <c r="C9" i="5" l="1"/>
  <c r="D60" i="2"/>
  <c r="D62" i="2" s="1"/>
  <c r="D6" i="2" s="1"/>
  <c r="M60" i="2"/>
  <c r="M62" i="2" s="1"/>
  <c r="M6" i="2" s="1"/>
  <c r="M9" i="2" s="1"/>
  <c r="J60" i="2"/>
  <c r="J62" i="2" s="1"/>
  <c r="J6" i="2" s="1"/>
  <c r="J9" i="2" s="1"/>
  <c r="E6" i="5"/>
  <c r="E8" i="5" s="1"/>
  <c r="P58" i="2"/>
  <c r="P60" i="2" s="1"/>
  <c r="F4" i="5"/>
  <c r="D6" i="5"/>
  <c r="D8" i="5" s="1"/>
  <c r="F2" i="5"/>
  <c r="P62" i="2"/>
  <c r="P6" i="2" l="1"/>
  <c r="P9" i="2" s="1"/>
  <c r="D9" i="2"/>
  <c r="Q6" i="2"/>
  <c r="E9" i="5"/>
  <c r="D9" i="5"/>
  <c r="B6" i="5"/>
  <c r="F5" i="5"/>
  <c r="Q62" i="2"/>
  <c r="F6" i="5" l="1"/>
  <c r="G6" i="5" s="1"/>
  <c r="B8" i="5"/>
  <c r="B9" i="5" s="1"/>
</calcChain>
</file>

<file path=xl/sharedStrings.xml><?xml version="1.0" encoding="utf-8"?>
<sst xmlns="http://schemas.openxmlformats.org/spreadsheetml/2006/main" count="222" uniqueCount="176">
  <si>
    <t>EQUIPE DE TRABALHO</t>
  </si>
  <si>
    <t>Nº.</t>
  </si>
  <si>
    <t>Cargo</t>
  </si>
  <si>
    <t>Qtde de trabalhadores
(Q)</t>
  </si>
  <si>
    <t>Forma de Vínculo</t>
  </si>
  <si>
    <t>Qtd. De Meses</t>
  </si>
  <si>
    <t>Carga Horária Semanal</t>
  </si>
  <si>
    <t>REMUNERAÇÃO - Valor Referência 1 Pessoa</t>
  </si>
  <si>
    <t>ENCARGOS MENSAIS -  Valor Referência 1 Pessoa</t>
  </si>
  <si>
    <t>BENEFÍCIOS E INSUMOS DE PESSOAL - Valor Referência 1 Pessoa dividido por 12 meses</t>
  </si>
  <si>
    <t>Subtotal
(A+B+C)</t>
  </si>
  <si>
    <t>Total Geral [(A+B+C)*Q]</t>
  </si>
  <si>
    <t>Remuneração Bruta (Mensal)</t>
  </si>
  <si>
    <t>Total Remuneração Bruta Anual
(A)</t>
  </si>
  <si>
    <t>Total projeto</t>
  </si>
  <si>
    <t>FGTS 8%</t>
  </si>
  <si>
    <t>FGTS Multa Rescisória 40%</t>
  </si>
  <si>
    <t>INSS Patronal 20%</t>
  </si>
  <si>
    <t>PIS 1%</t>
  </si>
  <si>
    <t>13º Salário</t>
  </si>
  <si>
    <t>Férias / Recesso (Estágio) Indenizadas</t>
  </si>
  <si>
    <t>1/3 Férias</t>
  </si>
  <si>
    <t>Adicional Noturno</t>
  </si>
  <si>
    <t>Adicional Periculosidade</t>
  </si>
  <si>
    <t>Adicional Insalubridade</t>
  </si>
  <si>
    <t>FGTS 8%  13º Salário</t>
  </si>
  <si>
    <t>INSS 27,8%  13º Salário</t>
  </si>
  <si>
    <t>INSS Autônomo 20%</t>
  </si>
  <si>
    <t>Recrutamento e Seguro</t>
  </si>
  <si>
    <t>Total Encargos Mensal</t>
  </si>
  <si>
    <t>Total de Encargos Anual (B)</t>
  </si>
  <si>
    <t xml:space="preserve">Benefício 1 Vale Transporte </t>
  </si>
  <si>
    <t xml:space="preserve">Benefício 2
Alimentação </t>
  </si>
  <si>
    <t>Total Benefícios Mensal</t>
  </si>
  <si>
    <t>Total de Benefícios Anual (C)</t>
  </si>
  <si>
    <t>Supervisor</t>
  </si>
  <si>
    <t>Prestação de Serviço</t>
  </si>
  <si>
    <t>Auxiliar Administrativo</t>
  </si>
  <si>
    <t>Professor</t>
  </si>
  <si>
    <t xml:space="preserve">Agente Esportivo </t>
  </si>
  <si>
    <t>Contrato de Estágio</t>
  </si>
  <si>
    <t xml:space="preserve">TOTAL </t>
  </si>
  <si>
    <t>Duração projeto --&gt;</t>
  </si>
  <si>
    <t>OBS.2: Os ENCARGOS serão pagos conforme a forma de vínculo PRESTAÇÃO DE SERVIÇO e suas respectivas porcentagens. Os Encargos que não são necessários serem atribuídos, conforme o tipo de vínculo, deverão ser zerados seus valores na planilha. O vínculo indicado por esta Autarquia é PRESTAÇÃO DE SERVIÇO.</t>
  </si>
  <si>
    <t xml:space="preserve">   </t>
  </si>
  <si>
    <t>1.</t>
  </si>
  <si>
    <t xml:space="preserve">Receitas 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</si>
  <si>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</si>
  <si>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</si>
  <si>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</si>
  <si>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</si>
  <si>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</si>
  <si>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</si>
  <si>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</si>
  <si>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</si>
  <si>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</si>
  <si>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</si>
  <si>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</si>
  <si>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</si>
  <si>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</si>
  <si>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1.1</t>
  </si>
  <si>
    <t>Recursos Recebidos</t>
  </si>
  <si>
    <t>1.2</t>
  </si>
  <si>
    <t>Rendimentos Financeiros</t>
  </si>
  <si>
    <t xml:space="preserve">Total Geral de Receitas </t>
  </si>
  <si>
    <t>2.</t>
  </si>
  <si>
    <t xml:space="preserve">Despesas </t>
  </si>
  <si>
    <t>2.1</t>
  </si>
  <si>
    <t>Despesas com Recursos Humanos</t>
  </si>
  <si>
    <t>2.1.1</t>
  </si>
  <si>
    <t>Remuneração da equipe</t>
  </si>
  <si>
    <t>2.1.1.1</t>
  </si>
  <si>
    <t>Salários</t>
  </si>
  <si>
    <t>2.1.1.2</t>
  </si>
  <si>
    <t>Vale Transporte</t>
  </si>
  <si>
    <t>2.1.1.3</t>
  </si>
  <si>
    <t>Alimentação</t>
  </si>
  <si>
    <t>Subtotal (Remuneração da equipe)</t>
  </si>
  <si>
    <t>2.1.2</t>
  </si>
  <si>
    <t>Encargos Sociais</t>
  </si>
  <si>
    <t>2.1.2.1</t>
  </si>
  <si>
    <t>2.1.2.2</t>
  </si>
  <si>
    <t>FGTS (8%)</t>
  </si>
  <si>
    <t>2.1.2.3</t>
  </si>
  <si>
    <t>FGTS Multa Rescisória (40%)</t>
  </si>
  <si>
    <t>2.1.2.4</t>
  </si>
  <si>
    <t>Recisão de Trabalho (Saldo de Salário, Aviso Prévio, outros)</t>
  </si>
  <si>
    <t>2.1.2.5</t>
  </si>
  <si>
    <t>PIS sobre a Folha de Pagamento (1%)</t>
  </si>
  <si>
    <t>2.1.2.6</t>
  </si>
  <si>
    <t>1/3 sobre Férias</t>
  </si>
  <si>
    <t>2.1.2.7</t>
  </si>
  <si>
    <t>13 Salário</t>
  </si>
  <si>
    <t>2.1.2.8</t>
  </si>
  <si>
    <t>Recesso Indenizado</t>
  </si>
  <si>
    <t>2.1.2.9</t>
  </si>
  <si>
    <t>IRRF</t>
  </si>
  <si>
    <t>2.1.2.10</t>
  </si>
  <si>
    <t>ISSQN</t>
  </si>
  <si>
    <t>2.1.2.11</t>
  </si>
  <si>
    <t>FGTS ( 8%) 13º Salário</t>
  </si>
  <si>
    <t>2.1.2.12</t>
  </si>
  <si>
    <t>INSS (27,8%) 13º Salário</t>
  </si>
  <si>
    <t>2.1.2.13</t>
  </si>
  <si>
    <t>2.1.2.14</t>
  </si>
  <si>
    <t>Subtotal (Encargos Sociais)</t>
  </si>
  <si>
    <t>Subtotal (Recursos Humanos)</t>
  </si>
  <si>
    <t>2.2</t>
  </si>
  <si>
    <t>Custos Diretos</t>
  </si>
  <si>
    <t>2.2.1</t>
  </si>
  <si>
    <t>Exames Admissionais e Demissionais</t>
  </si>
  <si>
    <t>Quantidades</t>
  </si>
  <si>
    <t>2.2.1.2</t>
  </si>
  <si>
    <t>Exames Admissionais Simples</t>
  </si>
  <si>
    <t>2.2.1.3</t>
  </si>
  <si>
    <t>Exames Demisionais Simples</t>
  </si>
  <si>
    <t>2.3</t>
  </si>
  <si>
    <t>Aquisição de Equipamentos e Materiais Permanentes</t>
  </si>
  <si>
    <t>2.3.1</t>
  </si>
  <si>
    <t xml:space="preserve">2.2.2 </t>
  </si>
  <si>
    <t xml:space="preserve">Diárias equipe </t>
  </si>
  <si>
    <t>2.2.2.1</t>
  </si>
  <si>
    <t>2.2.2.2</t>
  </si>
  <si>
    <t>2.2.2.3</t>
  </si>
  <si>
    <t>2.2.2.4</t>
  </si>
  <si>
    <t>2.2.2.5</t>
  </si>
  <si>
    <t>2.2.2.6</t>
  </si>
  <si>
    <t>2.2.3</t>
  </si>
  <si>
    <t>Material Eventos</t>
  </si>
  <si>
    <t>2.2.3.1</t>
  </si>
  <si>
    <t>Subtotal Custos Diretos</t>
  </si>
  <si>
    <t>2.4</t>
  </si>
  <si>
    <t>Custos Indiretos</t>
  </si>
  <si>
    <t>Quantidade</t>
  </si>
  <si>
    <t>2.4.1</t>
  </si>
  <si>
    <t>Subtotal (Custos Indiretos)</t>
  </si>
  <si>
    <t xml:space="preserve">Total Geral de Despesas </t>
  </si>
  <si>
    <t>RELAÇÃO DE BENS A SEREM ADQUIRIDOS</t>
  </si>
  <si>
    <t>Descrição do Bem</t>
  </si>
  <si>
    <t>Qtde</t>
  </si>
  <si>
    <t>Valor Unitário</t>
  </si>
  <si>
    <t>Valor Total</t>
  </si>
  <si>
    <t>Justificativa para aquisição</t>
  </si>
  <si>
    <t> Item essencial para a realização do projeto</t>
  </si>
  <si>
    <t xml:space="preserve">Observação importante: Os valores preenchidos nestas planilhas, refere-se a valores de referência, após cotação dos 3 orçamentos a entidade deverá substituir os valores por àqueles de menor preço, por item, existentes nos orçamentos cotados. </t>
  </si>
  <si>
    <t>DIÁRIAS</t>
  </si>
  <si>
    <t>DIÁRIAS ACOMP. PEDAGÓGICO</t>
  </si>
  <si>
    <r>
      <rPr>
        <b/>
        <sz val="9"/>
        <rFont val="Arial"/>
      </rPr>
      <t>Item</t>
    </r>
  </si>
  <si>
    <r>
      <rPr>
        <b/>
        <sz val="9"/>
        <rFont val="Arial"/>
      </rPr>
      <t>CARGO</t>
    </r>
  </si>
  <si>
    <r>
      <rPr>
        <b/>
        <sz val="9"/>
        <rFont val="Arial"/>
      </rPr>
      <t>PESSOA</t>
    </r>
  </si>
  <si>
    <r>
      <rPr>
        <b/>
        <sz val="9"/>
        <rFont val="Arial"/>
      </rPr>
      <t>QUANT. VIAGEM</t>
    </r>
  </si>
  <si>
    <r>
      <rPr>
        <b/>
        <sz val="9"/>
        <rFont val="Arial"/>
      </rPr>
      <t>QUANT. DIÁRIAS</t>
    </r>
  </si>
  <si>
    <r>
      <rPr>
        <b/>
        <sz val="9"/>
        <rFont val="Arial"/>
      </rPr>
      <t>TOTAL DIÁRIAS</t>
    </r>
  </si>
  <si>
    <t>VALOR TOTAL DA DIÁRIA</t>
  </si>
  <si>
    <r>
      <rPr>
        <b/>
        <sz val="8"/>
        <rFont val="Arial"/>
      </rPr>
      <t>VALOR TOTAL</t>
    </r>
  </si>
  <si>
    <t>VALOR TOTAL</t>
  </si>
  <si>
    <t>QUADRO DE CUSTOS</t>
  </si>
  <si>
    <r>
      <rPr>
        <sz val="11"/>
        <rFont val="Calibri"/>
      </rPr>
      <t>1º MÊS (1</t>
    </r>
    <r>
      <rPr>
        <vertAlign val="superscript"/>
        <sz val="11"/>
        <rFont val="Calibri"/>
      </rPr>
      <t>a</t>
    </r>
    <r>
      <rPr>
        <sz val="11"/>
        <rFont val="Calibri"/>
      </rPr>
      <t xml:space="preserve"> Parcela)</t>
    </r>
  </si>
  <si>
    <r>
      <rPr>
        <sz val="11"/>
        <rFont val="Calibri"/>
      </rPr>
      <t>4º MÊS (2</t>
    </r>
    <r>
      <rPr>
        <vertAlign val="superscript"/>
        <sz val="11"/>
        <rFont val="Calibri"/>
      </rPr>
      <t>a</t>
    </r>
    <r>
      <rPr>
        <sz val="11"/>
        <rFont val="Calibri"/>
      </rPr>
      <t xml:space="preserve"> Parcela)</t>
    </r>
  </si>
  <si>
    <r>
      <rPr>
        <sz val="11"/>
        <rFont val="Calibri"/>
      </rPr>
      <t>7º MÊS  (3</t>
    </r>
    <r>
      <rPr>
        <vertAlign val="superscript"/>
        <sz val="11"/>
        <rFont val="Calibri"/>
      </rPr>
      <t>a</t>
    </r>
    <r>
      <rPr>
        <sz val="11"/>
        <rFont val="Calibri"/>
      </rPr>
      <t xml:space="preserve"> Parcela)</t>
    </r>
  </si>
  <si>
    <r>
      <rPr>
        <sz val="11"/>
        <rFont val="Calibri"/>
      </rPr>
      <t>10º MÊS  (4</t>
    </r>
    <r>
      <rPr>
        <vertAlign val="superscript"/>
        <sz val="11"/>
        <rFont val="Calibri"/>
      </rPr>
      <t>a</t>
    </r>
    <r>
      <rPr>
        <sz val="11"/>
        <rFont val="Calibri"/>
      </rPr>
      <t xml:space="preserve"> Parcela)</t>
    </r>
  </si>
  <si>
    <t>Diárias</t>
  </si>
  <si>
    <t>Custos Indiretos 5%</t>
  </si>
  <si>
    <t>TOTAL GERAL</t>
  </si>
  <si>
    <t>Orçamento</t>
  </si>
  <si>
    <t>DESEMBOLSO 2023 E 2024</t>
  </si>
  <si>
    <t>Exercício de 2023/2024</t>
  </si>
  <si>
    <t>Supervisor Técnico</t>
  </si>
  <si>
    <t>Coordenador Administrativo (nível superior)</t>
  </si>
  <si>
    <t>Estagiário</t>
  </si>
  <si>
    <t>Relacionar os itens, especificando conforme a necessidade da Entidade. Consideram-se Custos Indiretos: internet, transporte, aluguel, telefone, água, luz, serviços contábeis, assessoria jurídica e outros a especificar.</t>
  </si>
  <si>
    <t>OBS.1: Os valores referentes à REMUNERAÇÃO, ENCARGOS SOCIAIS E BENEFÍCIOS deverão ser calculados para apenas 1 pessoa entre as células G e AT , atendendo ao modelo disponibilizado pela SAEB Instrução nº17/2019, portanto, para saber os valores totais a serem pagos relativos ao quantitativo geral de Recursos Humanos, deve-se multiplicar pela quantidade de trabalhadores. Ao final desta planilha (célula AU), os valores totais das quantidades dos trabalhadores (Q) estarão inclusos.</t>
  </si>
  <si>
    <t>RH (Remuneração + Encargos + Benefícios)</t>
  </si>
  <si>
    <t>OBS.3: A entidade garantirá o pagamento, por parte do empregado, o encargo referente ao INSS %  E ISS %, conforme leis vigentes no período, e, na prestação de contas apresentará essa comprovação, esse valores deverão ser descontados da Remuneração Bruta.</t>
  </si>
  <si>
    <t>PREVISÃO DE RECEITAS E DESPESAS</t>
  </si>
  <si>
    <t>Realização de evento de lançamento e encerramento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</si>
</sst>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#,##0.00;[Red]#,##0.00"/>
    <numFmt numFmtId="165" formatCode="_-&quot;R$&quot;\ * #,##0.00_-;\-&quot;R$&quot;\ * #,##0.00_-;_-&quot;R$&quot;\ * &quot;-&quot;??_-;_-@"/>
    <numFmt numFmtId="167" formatCode="&quot;R$&quot;\ #,##0.00"/>
  </numFmts>
  <fonts count="36" x14ac:knownFonts="1">
    <font>
      <sz val="11"/>
      <name val="Calibri"/>
      <scheme val="minor"/>
    </font>
    <font>
      <sz val="7"/>
      <name val="Tahoma"/>
    </font>
    <font>
      <sz val="8"/>
      <name val="Arial"/>
    </font>
    <font>
      <b/>
      <sz val="8"/>
      <name val="Tahoma"/>
    </font>
    <font>
      <sz val="11"/>
      <name val="Calibri"/>
    </font>
    <font>
      <sz val="8"/>
      <name val="Tahoma"/>
    </font>
    <font>
      <b/>
      <sz val="8"/>
      <name val="Tahoma"/>
    </font>
    <font>
      <b/>
      <sz val="11"/>
      <name val="Tahoma"/>
    </font>
    <font>
      <sz val="11"/>
      <name val="Arial"/>
    </font>
    <font>
      <sz val="10"/>
      <name val="Arial"/>
    </font>
    <font>
      <sz val="9"/>
      <name val="Tahoma"/>
    </font>
    <font>
      <sz val="10"/>
      <name val="Tahoma"/>
    </font>
    <font>
      <sz val="8"/>
      <name val="Tahoma"/>
    </font>
    <font>
      <b/>
      <sz val="7"/>
      <name val="Tahoma"/>
    </font>
    <font>
      <sz val="9"/>
      <name val="Tahoma"/>
    </font>
    <font>
      <b/>
      <sz val="9"/>
      <name val="Arial"/>
    </font>
    <font>
      <sz val="18"/>
      <name val="Tahoma"/>
    </font>
    <font>
      <sz val="11"/>
      <name val="Arial"/>
    </font>
    <font>
      <b/>
      <sz val="10"/>
      <name val="Tahoma"/>
    </font>
    <font>
      <sz val="10"/>
      <color rgb="FF666699"/>
      <name val="Tahoma"/>
    </font>
    <font>
      <sz val="10"/>
      <color rgb="FF000000"/>
      <name val="Arial"/>
    </font>
    <font>
      <b/>
      <sz val="10"/>
      <color rgb="FF000000"/>
      <name val="Tahoma"/>
    </font>
    <font>
      <b/>
      <sz val="12"/>
      <name val="Tahoma"/>
    </font>
    <font>
      <sz val="11"/>
      <name val="Calibri"/>
    </font>
    <font>
      <sz val="10"/>
      <name val="Arial"/>
    </font>
    <font>
      <b/>
      <sz val="12"/>
      <name val="Calibri"/>
    </font>
    <font>
      <b/>
      <sz val="8"/>
      <name val="Arial"/>
    </font>
    <font>
      <sz val="10"/>
      <color rgb="FF000000"/>
      <name val="Calibri"/>
    </font>
    <font>
      <sz val="9"/>
      <name val="Arial"/>
    </font>
    <font>
      <sz val="9"/>
      <color rgb="FF000000"/>
      <name val="Arial"/>
    </font>
    <font>
      <b/>
      <sz val="10"/>
      <color rgb="FF000000"/>
      <name val="Calibri"/>
    </font>
    <font>
      <b/>
      <sz val="9"/>
      <color rgb="FF000000"/>
      <name val="Arial"/>
    </font>
    <font>
      <b/>
      <sz val="10"/>
      <name val="Calibri"/>
    </font>
    <font>
      <b/>
      <sz val="11"/>
      <name val="Calibri"/>
    </font>
    <font>
      <vertAlign val="superscript"/>
      <sz val="11"/>
      <name val="Calibri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0F243E"/>
        <bgColor rgb="FF0F243E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DDD9C3"/>
        <bgColor rgb="FFDDD9C3"/>
      </patternFill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rgb="FFF2DBDB"/>
        <bgColor rgb="FFF2DBDB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95B3D7"/>
        <bgColor rgb="FF95B3D7"/>
      </patternFill>
    </fill>
  </fills>
  <borders count="31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 wrapText="1"/>
    </xf>
    <xf numFmtId="4" fontId="10" fillId="5" borderId="7" xfId="0" applyNumberFormat="1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5" fillId="5" borderId="7" xfId="0" applyNumberFormat="1" applyFont="1" applyFill="1" applyBorder="1" applyAlignment="1">
      <alignment horizontal="center" vertical="center"/>
    </xf>
    <xf numFmtId="4" fontId="5" fillId="7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6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" fillId="0" borderId="11" xfId="0" applyFont="1" applyBorder="1"/>
    <xf numFmtId="0" fontId="10" fillId="0" borderId="0" xfId="0" applyFont="1"/>
    <xf numFmtId="4" fontId="16" fillId="0" borderId="0" xfId="0" applyNumberFormat="1" applyFont="1"/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165" fontId="18" fillId="0" borderId="13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165" fontId="18" fillId="0" borderId="14" xfId="0" applyNumberFormat="1" applyFont="1" applyBorder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165" fontId="11" fillId="0" borderId="14" xfId="0" applyNumberFormat="1" applyFont="1" applyBorder="1" applyAlignment="1">
      <alignment horizontal="left" vertical="center"/>
    </xf>
    <xf numFmtId="4" fontId="11" fillId="0" borderId="11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8" fillId="10" borderId="12" xfId="0" applyFont="1" applyFill="1" applyBorder="1" applyAlignment="1">
      <alignment horizontal="left" vertical="center"/>
    </xf>
    <xf numFmtId="4" fontId="18" fillId="10" borderId="12" xfId="0" applyNumberFormat="1" applyFont="1" applyFill="1" applyBorder="1" applyAlignment="1">
      <alignment horizontal="left" vertical="center"/>
    </xf>
    <xf numFmtId="165" fontId="18" fillId="10" borderId="12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165" fontId="19" fillId="0" borderId="14" xfId="0" applyNumberFormat="1" applyFont="1" applyBorder="1" applyAlignment="1">
      <alignment horizontal="left" vertical="center"/>
    </xf>
    <xf numFmtId="0" fontId="11" fillId="11" borderId="17" xfId="0" applyFont="1" applyFill="1" applyBorder="1" applyAlignment="1">
      <alignment horizontal="left" vertical="center"/>
    </xf>
    <xf numFmtId="0" fontId="18" fillId="11" borderId="17" xfId="0" applyFont="1" applyFill="1" applyBorder="1" applyAlignment="1">
      <alignment horizontal="left" vertical="center"/>
    </xf>
    <xf numFmtId="4" fontId="18" fillId="11" borderId="17" xfId="0" applyNumberFormat="1" applyFont="1" applyFill="1" applyBorder="1" applyAlignment="1">
      <alignment horizontal="left" vertical="center"/>
    </xf>
    <xf numFmtId="165" fontId="18" fillId="11" borderId="17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4" fontId="18" fillId="0" borderId="5" xfId="0" applyNumberFormat="1" applyFont="1" applyBorder="1" applyAlignment="1">
      <alignment horizontal="left" vertical="center"/>
    </xf>
    <xf numFmtId="165" fontId="18" fillId="0" borderId="5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4" fontId="20" fillId="0" borderId="0" xfId="0" applyNumberFormat="1" applyFont="1" applyAlignment="1">
      <alignment horizontal="left" vertical="center" shrinkToFit="1"/>
    </xf>
    <xf numFmtId="1" fontId="21" fillId="0" borderId="0" xfId="0" applyNumberFormat="1" applyFont="1" applyAlignment="1">
      <alignment horizontal="left" vertical="center" shrinkToFit="1"/>
    </xf>
    <xf numFmtId="0" fontId="18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left" vertical="center"/>
    </xf>
    <xf numFmtId="4" fontId="19" fillId="0" borderId="11" xfId="0" applyNumberFormat="1" applyFont="1" applyBorder="1" applyAlignment="1">
      <alignment horizontal="left" vertical="center"/>
    </xf>
    <xf numFmtId="0" fontId="19" fillId="11" borderId="12" xfId="0" applyFont="1" applyFill="1" applyBorder="1" applyAlignment="1">
      <alignment horizontal="left" vertical="center"/>
    </xf>
    <xf numFmtId="0" fontId="18" fillId="11" borderId="12" xfId="0" applyFont="1" applyFill="1" applyBorder="1" applyAlignment="1">
      <alignment horizontal="left" vertical="center" wrapText="1"/>
    </xf>
    <xf numFmtId="4" fontId="18" fillId="11" borderId="12" xfId="0" applyNumberFormat="1" applyFont="1" applyFill="1" applyBorder="1" applyAlignment="1">
      <alignment horizontal="left" vertical="center"/>
    </xf>
    <xf numFmtId="165" fontId="18" fillId="11" borderId="12" xfId="0" applyNumberFormat="1" applyFont="1" applyFill="1" applyBorder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11" fillId="11" borderId="18" xfId="0" applyFont="1" applyFill="1" applyBorder="1" applyAlignment="1">
      <alignment horizontal="left" vertical="center"/>
    </xf>
    <xf numFmtId="0" fontId="18" fillId="11" borderId="18" xfId="0" applyFont="1" applyFill="1" applyBorder="1" applyAlignment="1">
      <alignment horizontal="left" vertical="center"/>
    </xf>
    <xf numFmtId="4" fontId="18" fillId="11" borderId="18" xfId="0" applyNumberFormat="1" applyFont="1" applyFill="1" applyBorder="1" applyAlignment="1">
      <alignment horizontal="left" vertical="center"/>
    </xf>
    <xf numFmtId="165" fontId="18" fillId="11" borderId="18" xfId="0" applyNumberFormat="1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8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8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horizontal="right" vertical="center"/>
    </xf>
    <xf numFmtId="3" fontId="18" fillId="0" borderId="5" xfId="0" applyNumberFormat="1" applyFont="1" applyBorder="1" applyAlignment="1">
      <alignment horizontal="right" vertical="center"/>
    </xf>
    <xf numFmtId="4" fontId="18" fillId="0" borderId="5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1" fontId="23" fillId="0" borderId="0" xfId="0" applyNumberFormat="1" applyFont="1" applyAlignment="1">
      <alignment horizontal="left" vertical="top"/>
    </xf>
    <xf numFmtId="165" fontId="23" fillId="0" borderId="0" xfId="0" applyNumberFormat="1" applyFont="1" applyAlignment="1">
      <alignment horizontal="left" vertical="top"/>
    </xf>
    <xf numFmtId="0" fontId="15" fillId="13" borderId="7" xfId="0" applyFont="1" applyFill="1" applyBorder="1" applyAlignment="1">
      <alignment horizontal="left" vertical="center" wrapText="1"/>
    </xf>
    <xf numFmtId="1" fontId="15" fillId="13" borderId="25" xfId="0" applyNumberFormat="1" applyFont="1" applyFill="1" applyBorder="1" applyAlignment="1">
      <alignment horizontal="left" vertical="center" wrapText="1"/>
    </xf>
    <xf numFmtId="165" fontId="26" fillId="13" borderId="7" xfId="0" applyNumberFormat="1" applyFont="1" applyFill="1" applyBorder="1" applyAlignment="1">
      <alignment horizontal="left" vertical="center" wrapText="1"/>
    </xf>
    <xf numFmtId="1" fontId="27" fillId="0" borderId="7" xfId="0" applyNumberFormat="1" applyFont="1" applyBorder="1" applyAlignment="1">
      <alignment horizontal="left" vertical="center" shrinkToFit="1"/>
    </xf>
    <xf numFmtId="0" fontId="28" fillId="0" borderId="7" xfId="0" applyFont="1" applyBorder="1" applyAlignment="1">
      <alignment horizontal="left" vertical="center" wrapText="1"/>
    </xf>
    <xf numFmtId="1" fontId="29" fillId="0" borderId="2" xfId="0" applyNumberFormat="1" applyFont="1" applyBorder="1" applyAlignment="1">
      <alignment horizontal="left" vertical="center" shrinkToFit="1"/>
    </xf>
    <xf numFmtId="1" fontId="29" fillId="0" borderId="26" xfId="0" applyNumberFormat="1" applyFont="1" applyBorder="1" applyAlignment="1">
      <alignment horizontal="left" vertical="center" shrinkToFit="1"/>
    </xf>
    <xf numFmtId="1" fontId="30" fillId="0" borderId="7" xfId="0" applyNumberFormat="1" applyFont="1" applyBorder="1" applyAlignment="1">
      <alignment horizontal="left" vertical="center" shrinkToFit="1"/>
    </xf>
    <xf numFmtId="165" fontId="31" fillId="0" borderId="4" xfId="0" applyNumberFormat="1" applyFont="1" applyBorder="1" applyAlignment="1">
      <alignment horizontal="left" vertical="center" shrinkToFit="1"/>
    </xf>
    <xf numFmtId="165" fontId="31" fillId="0" borderId="7" xfId="0" applyNumberFormat="1" applyFont="1" applyBorder="1" applyAlignment="1">
      <alignment horizontal="left" vertical="center" shrinkToFit="1"/>
    </xf>
    <xf numFmtId="0" fontId="20" fillId="0" borderId="7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" fontId="27" fillId="0" borderId="7" xfId="0" applyNumberFormat="1" applyFont="1" applyBorder="1" applyAlignment="1">
      <alignment horizontal="left" vertical="top" shrinkToFit="1"/>
    </xf>
    <xf numFmtId="1" fontId="29" fillId="0" borderId="6" xfId="0" applyNumberFormat="1" applyFont="1" applyBorder="1" applyAlignment="1">
      <alignment horizontal="left" vertical="center" shrinkToFit="1"/>
    </xf>
    <xf numFmtId="1" fontId="29" fillId="0" borderId="27" xfId="0" applyNumberFormat="1" applyFont="1" applyBorder="1" applyAlignment="1">
      <alignment horizontal="left" vertical="center" shrinkToFit="1"/>
    </xf>
    <xf numFmtId="1" fontId="29" fillId="0" borderId="7" xfId="0" applyNumberFormat="1" applyFont="1" applyBorder="1" applyAlignment="1">
      <alignment horizontal="left" vertical="center" shrinkToFit="1"/>
    </xf>
    <xf numFmtId="1" fontId="29" fillId="0" borderId="3" xfId="0" applyNumberFormat="1" applyFont="1" applyBorder="1" applyAlignment="1">
      <alignment horizontal="left" vertical="center" shrinkToFit="1"/>
    </xf>
    <xf numFmtId="1" fontId="27" fillId="0" borderId="3" xfId="0" applyNumberFormat="1" applyFont="1" applyBorder="1" applyAlignment="1">
      <alignment horizontal="left" vertical="center" shrinkToFit="1"/>
    </xf>
    <xf numFmtId="1" fontId="32" fillId="7" borderId="7" xfId="0" applyNumberFormat="1" applyFont="1" applyFill="1" applyBorder="1" applyAlignment="1">
      <alignment horizontal="left" vertical="center" wrapText="1"/>
    </xf>
    <xf numFmtId="165" fontId="32" fillId="7" borderId="7" xfId="0" applyNumberFormat="1" applyFont="1" applyFill="1" applyBorder="1" applyAlignment="1">
      <alignment horizontal="left" vertical="center" wrapText="1"/>
    </xf>
    <xf numFmtId="165" fontId="23" fillId="0" borderId="0" xfId="0" applyNumberFormat="1" applyFont="1" applyAlignment="1">
      <alignment horizontal="left"/>
    </xf>
    <xf numFmtId="0" fontId="33" fillId="15" borderId="7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0" borderId="7" xfId="0" applyFont="1" applyBorder="1"/>
    <xf numFmtId="8" fontId="23" fillId="0" borderId="7" xfId="0" applyNumberFormat="1" applyFont="1" applyBorder="1"/>
    <xf numFmtId="0" fontId="33" fillId="0" borderId="7" xfId="0" applyFont="1" applyBorder="1"/>
    <xf numFmtId="8" fontId="33" fillId="0" borderId="7" xfId="0" applyNumberFormat="1" applyFont="1" applyBorder="1"/>
    <xf numFmtId="165" fontId="23" fillId="0" borderId="7" xfId="0" applyNumberFormat="1" applyFont="1" applyBorder="1"/>
    <xf numFmtId="0" fontId="33" fillId="0" borderId="2" xfId="0" applyFont="1" applyBorder="1" applyAlignment="1">
      <alignment horizontal="center"/>
    </xf>
    <xf numFmtId="0" fontId="23" fillId="0" borderId="0" xfId="0" applyFont="1"/>
    <xf numFmtId="0" fontId="33" fillId="0" borderId="6" xfId="0" applyFont="1" applyBorder="1" applyAlignment="1">
      <alignment horizontal="center"/>
    </xf>
    <xf numFmtId="8" fontId="33" fillId="0" borderId="29" xfId="0" applyNumberFormat="1" applyFont="1" applyBorder="1"/>
    <xf numFmtId="8" fontId="33" fillId="0" borderId="30" xfId="0" applyNumberFormat="1" applyFont="1" applyBorder="1"/>
    <xf numFmtId="4" fontId="0" fillId="0" borderId="0" xfId="0" applyNumberFormat="1"/>
    <xf numFmtId="8" fontId="35" fillId="0" borderId="7" xfId="0" applyNumberFormat="1" applyFont="1" applyBorder="1"/>
    <xf numFmtId="0" fontId="4" fillId="0" borderId="7" xfId="0" applyFont="1" applyBorder="1"/>
    <xf numFmtId="0" fontId="15" fillId="9" borderId="8" xfId="0" applyFont="1" applyFill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15" fillId="8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4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6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8" fillId="10" borderId="15" xfId="0" applyFont="1" applyFill="1" applyBorder="1" applyAlignment="1">
      <alignment horizontal="left" vertical="center"/>
    </xf>
    <xf numFmtId="0" fontId="4" fillId="0" borderId="16" xfId="0" applyFont="1" applyBorder="1"/>
    <xf numFmtId="0" fontId="22" fillId="12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8" fillId="0" borderId="0" xfId="0" applyFont="1" applyAlignment="1">
      <alignment horizontal="center"/>
    </xf>
    <xf numFmtId="0" fontId="0" fillId="0" borderId="0" xfId="0"/>
    <xf numFmtId="0" fontId="18" fillId="0" borderId="22" xfId="0" applyFont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22" fillId="12" borderId="19" xfId="0" applyFont="1" applyFill="1" applyBorder="1" applyAlignment="1">
      <alignment horizontal="center" vertical="center" wrapText="1"/>
    </xf>
    <xf numFmtId="0" fontId="32" fillId="14" borderId="3" xfId="0" applyFont="1" applyFill="1" applyBorder="1" applyAlignment="1">
      <alignment horizontal="left" vertical="center" wrapText="1"/>
    </xf>
    <xf numFmtId="0" fontId="4" fillId="0" borderId="28" xfId="0" applyFont="1" applyBorder="1"/>
    <xf numFmtId="0" fontId="2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33" fillId="9" borderId="3" xfId="0" applyFont="1" applyFill="1" applyBorder="1" applyAlignment="1">
      <alignment horizontal="center"/>
    </xf>
    <xf numFmtId="167" fontId="23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</sheetPr>
  <dimension ref="A1:AY100"/>
  <sheetViews>
    <sheetView showGridLines="0" topLeftCell="J1" zoomScale="80" zoomScaleNormal="80" workbookViewId="0">
      <selection activeCell="AX11" sqref="AX11"/>
    </sheetView>
  </sheetViews>
  <sheetFormatPr defaultColWidth="14.42578125" defaultRowHeight="15" customHeight="1" x14ac:dyDescent="0.25"/>
  <cols>
    <col min="1" max="1" width="7.85546875" customWidth="1"/>
    <col min="2" max="2" width="21.7109375" customWidth="1"/>
    <col min="3" max="3" width="21.42578125" customWidth="1"/>
    <col min="4" max="4" width="19" customWidth="1"/>
    <col min="5" max="5" width="8.140625" customWidth="1"/>
    <col min="6" max="6" width="13.28515625" customWidth="1"/>
    <col min="7" max="7" width="13.140625" customWidth="1"/>
    <col min="8" max="8" width="18.5703125" customWidth="1"/>
    <col min="9" max="9" width="13" hidden="1" customWidth="1"/>
    <col min="10" max="10" width="8.28515625" customWidth="1"/>
    <col min="11" max="11" width="7.5703125" hidden="1" customWidth="1"/>
    <col min="12" max="12" width="11.5703125" customWidth="1"/>
    <col min="13" max="13" width="7.5703125" hidden="1" customWidth="1"/>
    <col min="14" max="14" width="8.85546875" customWidth="1"/>
    <col min="15" max="15" width="10.85546875" hidden="1" customWidth="1"/>
    <col min="16" max="16" width="7" customWidth="1"/>
    <col min="17" max="17" width="7.5703125" hidden="1" customWidth="1"/>
    <col min="18" max="18" width="7.42578125" customWidth="1"/>
    <col min="19" max="19" width="7.5703125" hidden="1" customWidth="1"/>
    <col min="20" max="20" width="16" customWidth="1"/>
    <col min="21" max="21" width="10.42578125" hidden="1" customWidth="1"/>
    <col min="22" max="22" width="9.140625" customWidth="1"/>
    <col min="23" max="23" width="7.5703125" hidden="1" customWidth="1"/>
    <col min="24" max="24" width="9.140625" customWidth="1"/>
    <col min="25" max="25" width="7.5703125" hidden="1" customWidth="1"/>
    <col min="26" max="26" width="9.7109375" customWidth="1"/>
    <col min="27" max="27" width="7.5703125" hidden="1" customWidth="1"/>
    <col min="28" max="28" width="10.140625" customWidth="1"/>
    <col min="29" max="29" width="7.5703125" hidden="1" customWidth="1"/>
    <col min="30" max="30" width="9.85546875" customWidth="1"/>
    <col min="31" max="31" width="7.5703125" hidden="1" customWidth="1"/>
    <col min="32" max="32" width="10.28515625" customWidth="1"/>
    <col min="33" max="33" width="7.5703125" hidden="1" customWidth="1"/>
    <col min="34" max="34" width="11.42578125" customWidth="1"/>
    <col min="35" max="35" width="6.85546875" hidden="1" customWidth="1"/>
    <col min="36" max="36" width="13.85546875" customWidth="1"/>
    <col min="37" max="37" width="9.28515625" hidden="1" customWidth="1"/>
    <col min="38" max="39" width="9.7109375" customWidth="1"/>
    <col min="40" max="40" width="11" customWidth="1"/>
    <col min="41" max="41" width="11.28515625" hidden="1" customWidth="1"/>
    <col min="42" max="42" width="12.140625" customWidth="1"/>
    <col min="43" max="43" width="11.5703125" hidden="1" customWidth="1"/>
    <col min="44" max="44" width="11.42578125" customWidth="1"/>
    <col min="45" max="45" width="11.28515625" customWidth="1"/>
    <col min="46" max="46" width="11.5703125" customWidth="1"/>
    <col min="47" max="47" width="13" customWidth="1"/>
    <col min="48" max="51" width="9.140625" customWidth="1"/>
  </cols>
  <sheetData>
    <row r="1" spans="1:51" ht="30" customHeight="1" x14ac:dyDescent="0.25">
      <c r="A1" s="1"/>
      <c r="B1" s="2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1.75" customHeight="1" x14ac:dyDescent="0.25">
      <c r="A2" s="155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"/>
      <c r="AW2" s="1"/>
      <c r="AX2" s="1"/>
      <c r="AY2" s="1"/>
    </row>
    <row r="3" spans="1:51" ht="30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1"/>
      <c r="AW3" s="1"/>
      <c r="AX3" s="1"/>
      <c r="AY3" s="1"/>
    </row>
    <row r="4" spans="1:51" ht="24" customHeight="1" x14ac:dyDescent="0.25">
      <c r="A4" s="164" t="s">
        <v>1</v>
      </c>
      <c r="B4" s="164" t="s">
        <v>2</v>
      </c>
      <c r="C4" s="164" t="s">
        <v>3</v>
      </c>
      <c r="D4" s="164" t="s">
        <v>4</v>
      </c>
      <c r="E4" s="164" t="s">
        <v>5</v>
      </c>
      <c r="F4" s="164" t="s">
        <v>6</v>
      </c>
      <c r="G4" s="157" t="s">
        <v>7</v>
      </c>
      <c r="H4" s="159"/>
      <c r="I4" s="163" t="s">
        <v>8</v>
      </c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9"/>
      <c r="AN4" s="157" t="s">
        <v>9</v>
      </c>
      <c r="AO4" s="158"/>
      <c r="AP4" s="158"/>
      <c r="AQ4" s="158"/>
      <c r="AR4" s="158"/>
      <c r="AS4" s="159"/>
      <c r="AT4" s="162" t="s">
        <v>10</v>
      </c>
      <c r="AU4" s="160" t="s">
        <v>11</v>
      </c>
      <c r="AV4" s="5"/>
      <c r="AW4" s="5"/>
      <c r="AX4" s="5"/>
      <c r="AY4" s="5"/>
    </row>
    <row r="5" spans="1:51" ht="45" customHeight="1" x14ac:dyDescent="0.25">
      <c r="A5" s="161"/>
      <c r="B5" s="161"/>
      <c r="C5" s="161"/>
      <c r="D5" s="161"/>
      <c r="E5" s="161"/>
      <c r="F5" s="161"/>
      <c r="G5" s="6" t="s">
        <v>12</v>
      </c>
      <c r="H5" s="6" t="s">
        <v>13</v>
      </c>
      <c r="I5" s="7" t="s">
        <v>14</v>
      </c>
      <c r="J5" s="6" t="s">
        <v>15</v>
      </c>
      <c r="K5" s="7" t="s">
        <v>14</v>
      </c>
      <c r="L5" s="8" t="s">
        <v>16</v>
      </c>
      <c r="M5" s="7" t="s">
        <v>14</v>
      </c>
      <c r="N5" s="6" t="s">
        <v>17</v>
      </c>
      <c r="O5" s="7" t="s">
        <v>14</v>
      </c>
      <c r="P5" s="6" t="s">
        <v>18</v>
      </c>
      <c r="Q5" s="7" t="s">
        <v>14</v>
      </c>
      <c r="R5" s="6" t="s">
        <v>19</v>
      </c>
      <c r="S5" s="7" t="s">
        <v>14</v>
      </c>
      <c r="T5" s="6" t="s">
        <v>20</v>
      </c>
      <c r="U5" s="7" t="s">
        <v>14</v>
      </c>
      <c r="V5" s="6" t="s">
        <v>21</v>
      </c>
      <c r="W5" s="7" t="s">
        <v>14</v>
      </c>
      <c r="X5" s="6" t="s">
        <v>22</v>
      </c>
      <c r="Y5" s="7" t="s">
        <v>14</v>
      </c>
      <c r="Z5" s="6" t="s">
        <v>23</v>
      </c>
      <c r="AA5" s="7" t="s">
        <v>14</v>
      </c>
      <c r="AB5" s="6" t="s">
        <v>24</v>
      </c>
      <c r="AC5" s="7" t="s">
        <v>14</v>
      </c>
      <c r="AD5" s="8" t="s">
        <v>25</v>
      </c>
      <c r="AE5" s="7" t="s">
        <v>14</v>
      </c>
      <c r="AF5" s="8" t="s">
        <v>26</v>
      </c>
      <c r="AG5" s="7" t="s">
        <v>14</v>
      </c>
      <c r="AH5" s="6" t="s">
        <v>27</v>
      </c>
      <c r="AI5" s="7" t="s">
        <v>14</v>
      </c>
      <c r="AJ5" s="6" t="s">
        <v>28</v>
      </c>
      <c r="AK5" s="7" t="s">
        <v>14</v>
      </c>
      <c r="AL5" s="6" t="s">
        <v>29</v>
      </c>
      <c r="AM5" s="6" t="s">
        <v>30</v>
      </c>
      <c r="AN5" s="8" t="s">
        <v>31</v>
      </c>
      <c r="AO5" s="7" t="s">
        <v>14</v>
      </c>
      <c r="AP5" s="8" t="s">
        <v>32</v>
      </c>
      <c r="AQ5" s="7" t="s">
        <v>14</v>
      </c>
      <c r="AR5" s="6" t="s">
        <v>33</v>
      </c>
      <c r="AS5" s="6" t="s">
        <v>34</v>
      </c>
      <c r="AT5" s="161"/>
      <c r="AU5" s="161"/>
      <c r="AV5" s="1"/>
      <c r="AW5" s="1"/>
      <c r="AX5" s="1"/>
      <c r="AY5" s="1"/>
    </row>
    <row r="6" spans="1:51" ht="33.75" customHeight="1" x14ac:dyDescent="0.25">
      <c r="A6" s="9">
        <v>1</v>
      </c>
      <c r="B6" s="10" t="s">
        <v>35</v>
      </c>
      <c r="C6" s="11">
        <v>1</v>
      </c>
      <c r="D6" s="12" t="s">
        <v>36</v>
      </c>
      <c r="E6" s="13">
        <v>12</v>
      </c>
      <c r="F6" s="14">
        <v>40</v>
      </c>
      <c r="G6" s="15">
        <v>3900</v>
      </c>
      <c r="H6" s="16">
        <f t="shared" ref="H6:H12" si="0">G6*E6</f>
        <v>46800</v>
      </c>
      <c r="I6" s="17">
        <f t="shared" ref="I6:I12" si="1">G6*C6*E6</f>
        <v>46800</v>
      </c>
      <c r="J6" s="18">
        <v>0</v>
      </c>
      <c r="K6" s="17">
        <f t="shared" ref="K6:K12" si="2">J6*C6*E6</f>
        <v>0</v>
      </c>
      <c r="L6" s="18">
        <v>0</v>
      </c>
      <c r="M6" s="17">
        <f t="shared" ref="M6:M12" si="3">L6*C6*E6</f>
        <v>0</v>
      </c>
      <c r="N6" s="18">
        <f t="shared" ref="N6:N11" si="4">G6*0.2</f>
        <v>780</v>
      </c>
      <c r="O6" s="17">
        <f>N6*C6*E6</f>
        <v>9360</v>
      </c>
      <c r="P6" s="18">
        <v>0</v>
      </c>
      <c r="Q6" s="17">
        <f t="shared" ref="Q6:Q12" si="5">P6*C6*E6</f>
        <v>0</v>
      </c>
      <c r="R6" s="18">
        <v>0</v>
      </c>
      <c r="S6" s="17">
        <f t="shared" ref="S6:S12" si="6">R6*C6*E6</f>
        <v>0</v>
      </c>
      <c r="T6" s="18">
        <v>0</v>
      </c>
      <c r="U6" s="17">
        <f t="shared" ref="U6:U12" si="7">T6*C6*E6</f>
        <v>0</v>
      </c>
      <c r="V6" s="18">
        <f t="shared" ref="V6:V11" si="8">T6/3</f>
        <v>0</v>
      </c>
      <c r="W6" s="17">
        <f t="shared" ref="W6:W12" si="9">V6*C6*E6</f>
        <v>0</v>
      </c>
      <c r="X6" s="18">
        <v>0</v>
      </c>
      <c r="Y6" s="17">
        <f t="shared" ref="Y6:Y12" si="10">X6*C6*E6</f>
        <v>0</v>
      </c>
      <c r="Z6" s="18">
        <v>0</v>
      </c>
      <c r="AA6" s="17">
        <f t="shared" ref="AA6:AA12" si="11">Z6*C6*E6</f>
        <v>0</v>
      </c>
      <c r="AB6" s="18">
        <v>0</v>
      </c>
      <c r="AC6" s="17">
        <f t="shared" ref="AC6:AC12" si="12">AB6*C6*E6</f>
        <v>0</v>
      </c>
      <c r="AD6" s="18">
        <f t="shared" ref="AD6:AD11" si="13">R6*8%</f>
        <v>0</v>
      </c>
      <c r="AE6" s="17">
        <f t="shared" ref="AE6:AE12" si="14">AD6*C6*E6</f>
        <v>0</v>
      </c>
      <c r="AF6" s="18">
        <f t="shared" ref="AF6:AF11" si="15">R6*27.8%</f>
        <v>0</v>
      </c>
      <c r="AG6" s="17">
        <f t="shared" ref="AG6:AG12" si="16">AF6*C6*E6</f>
        <v>0</v>
      </c>
      <c r="AH6" s="18">
        <v>0</v>
      </c>
      <c r="AI6" s="17">
        <f t="shared" ref="AI6:AI12" si="17">AH6*C6*E6</f>
        <v>0</v>
      </c>
      <c r="AJ6" s="18">
        <v>0</v>
      </c>
      <c r="AK6" s="17">
        <f t="shared" ref="AK6:AK12" si="18">AJ6*E6*C6</f>
        <v>0</v>
      </c>
      <c r="AL6" s="18">
        <f t="shared" ref="AL6:AL12" si="19">J6+L6+N6+P6+R6+T6+V6+AD6+AF6+AH6+AJ6+X6+Z6+AB6</f>
        <v>780</v>
      </c>
      <c r="AM6" s="19">
        <f t="shared" ref="AM6:AM12" si="20">AL6*E6</f>
        <v>9360</v>
      </c>
      <c r="AN6" s="18">
        <f t="shared" ref="AN6:AN12" si="21">22*(5.1*2)</f>
        <v>224.39999999999998</v>
      </c>
      <c r="AO6" s="17">
        <f t="shared" ref="AO6:AO12" si="22">AN6*C6*E6</f>
        <v>2692.7999999999997</v>
      </c>
      <c r="AP6" s="18">
        <f t="shared" ref="AP6:AP10" si="23">22*14.8</f>
        <v>325.60000000000002</v>
      </c>
      <c r="AQ6" s="17">
        <f t="shared" ref="AQ6:AQ12" si="24">AP6*C6*E6</f>
        <v>3907.2000000000003</v>
      </c>
      <c r="AR6" s="18">
        <f t="shared" ref="AR6:AR12" si="25">AN6+AP6</f>
        <v>550</v>
      </c>
      <c r="AS6" s="19">
        <f t="shared" ref="AS6:AS12" si="26">AR6*E6</f>
        <v>6600</v>
      </c>
      <c r="AT6" s="19">
        <f t="shared" ref="AT6:AT12" si="27">H6+AM6+AS6</f>
        <v>62760</v>
      </c>
      <c r="AU6" s="20">
        <f t="shared" ref="AU6:AU12" si="28">AT6*C6</f>
        <v>62760</v>
      </c>
      <c r="AV6" s="1"/>
      <c r="AW6" s="1"/>
      <c r="AX6" s="1"/>
      <c r="AY6" s="1"/>
    </row>
    <row r="7" spans="1:51" ht="33.75" customHeight="1" x14ac:dyDescent="0.25">
      <c r="A7" s="9">
        <v>2</v>
      </c>
      <c r="B7" s="10" t="s">
        <v>167</v>
      </c>
      <c r="C7" s="11">
        <v>1</v>
      </c>
      <c r="D7" s="12" t="s">
        <v>36</v>
      </c>
      <c r="E7" s="13">
        <v>12</v>
      </c>
      <c r="F7" s="14">
        <v>40</v>
      </c>
      <c r="G7" s="15">
        <v>3900</v>
      </c>
      <c r="H7" s="16">
        <f t="shared" si="0"/>
        <v>46800</v>
      </c>
      <c r="I7" s="17">
        <f t="shared" si="1"/>
        <v>46800</v>
      </c>
      <c r="J7" s="18">
        <v>0</v>
      </c>
      <c r="K7" s="17">
        <f t="shared" si="2"/>
        <v>0</v>
      </c>
      <c r="L7" s="18">
        <v>0</v>
      </c>
      <c r="M7" s="17">
        <f t="shared" si="3"/>
        <v>0</v>
      </c>
      <c r="N7" s="18">
        <f t="shared" si="4"/>
        <v>780</v>
      </c>
      <c r="O7" s="17">
        <f t="shared" ref="O7:O11" si="29">N7*C7*E7</f>
        <v>9360</v>
      </c>
      <c r="P7" s="18">
        <v>0</v>
      </c>
      <c r="Q7" s="17">
        <f t="shared" si="5"/>
        <v>0</v>
      </c>
      <c r="R7" s="18">
        <v>0</v>
      </c>
      <c r="S7" s="17">
        <f t="shared" si="6"/>
        <v>0</v>
      </c>
      <c r="T7" s="18">
        <v>0</v>
      </c>
      <c r="U7" s="17">
        <f t="shared" si="7"/>
        <v>0</v>
      </c>
      <c r="V7" s="18">
        <f t="shared" si="8"/>
        <v>0</v>
      </c>
      <c r="W7" s="17">
        <f t="shared" si="9"/>
        <v>0</v>
      </c>
      <c r="X7" s="18">
        <v>0</v>
      </c>
      <c r="Y7" s="17">
        <f t="shared" si="10"/>
        <v>0</v>
      </c>
      <c r="Z7" s="18">
        <v>0</v>
      </c>
      <c r="AA7" s="17">
        <f t="shared" si="11"/>
        <v>0</v>
      </c>
      <c r="AB7" s="18">
        <v>0</v>
      </c>
      <c r="AC7" s="17">
        <f t="shared" si="12"/>
        <v>0</v>
      </c>
      <c r="AD7" s="18">
        <f t="shared" si="13"/>
        <v>0</v>
      </c>
      <c r="AE7" s="17">
        <f t="shared" si="14"/>
        <v>0</v>
      </c>
      <c r="AF7" s="18">
        <f t="shared" si="15"/>
        <v>0</v>
      </c>
      <c r="AG7" s="17">
        <f t="shared" si="16"/>
        <v>0</v>
      </c>
      <c r="AH7" s="18">
        <v>0</v>
      </c>
      <c r="AI7" s="17">
        <f t="shared" si="17"/>
        <v>0</v>
      </c>
      <c r="AJ7" s="18">
        <v>0</v>
      </c>
      <c r="AK7" s="17">
        <f t="shared" si="18"/>
        <v>0</v>
      </c>
      <c r="AL7" s="18">
        <f t="shared" si="19"/>
        <v>780</v>
      </c>
      <c r="AM7" s="19">
        <f t="shared" si="20"/>
        <v>9360</v>
      </c>
      <c r="AN7" s="18">
        <f t="shared" si="21"/>
        <v>224.39999999999998</v>
      </c>
      <c r="AO7" s="17">
        <f t="shared" si="22"/>
        <v>2692.7999999999997</v>
      </c>
      <c r="AP7" s="18">
        <f t="shared" si="23"/>
        <v>325.60000000000002</v>
      </c>
      <c r="AQ7" s="17">
        <f t="shared" si="24"/>
        <v>3907.2000000000003</v>
      </c>
      <c r="AR7" s="18">
        <f t="shared" si="25"/>
        <v>550</v>
      </c>
      <c r="AS7" s="19">
        <f t="shared" si="26"/>
        <v>6600</v>
      </c>
      <c r="AT7" s="19">
        <f t="shared" si="27"/>
        <v>62760</v>
      </c>
      <c r="AU7" s="20">
        <f t="shared" si="28"/>
        <v>62760</v>
      </c>
      <c r="AV7" s="1"/>
      <c r="AW7" s="1"/>
      <c r="AX7" s="1"/>
      <c r="AY7" s="1"/>
    </row>
    <row r="8" spans="1:51" ht="42.75" x14ac:dyDescent="0.25">
      <c r="A8" s="9">
        <v>3</v>
      </c>
      <c r="B8" s="10" t="s">
        <v>168</v>
      </c>
      <c r="C8" s="11">
        <v>2</v>
      </c>
      <c r="D8" s="12" t="s">
        <v>36</v>
      </c>
      <c r="E8" s="13">
        <v>12</v>
      </c>
      <c r="F8" s="14">
        <v>40</v>
      </c>
      <c r="G8" s="15">
        <v>3500</v>
      </c>
      <c r="H8" s="16">
        <f t="shared" si="0"/>
        <v>42000</v>
      </c>
      <c r="I8" s="17">
        <f t="shared" si="1"/>
        <v>84000</v>
      </c>
      <c r="J8" s="18">
        <v>0</v>
      </c>
      <c r="K8" s="17">
        <f t="shared" si="2"/>
        <v>0</v>
      </c>
      <c r="L8" s="18">
        <v>0</v>
      </c>
      <c r="M8" s="17">
        <f t="shared" si="3"/>
        <v>0</v>
      </c>
      <c r="N8" s="18">
        <f t="shared" si="4"/>
        <v>700</v>
      </c>
      <c r="O8" s="17">
        <f t="shared" si="29"/>
        <v>16800</v>
      </c>
      <c r="P8" s="18">
        <v>0</v>
      </c>
      <c r="Q8" s="17">
        <f t="shared" si="5"/>
        <v>0</v>
      </c>
      <c r="R8" s="18">
        <v>0</v>
      </c>
      <c r="S8" s="17">
        <f t="shared" si="6"/>
        <v>0</v>
      </c>
      <c r="T8" s="18">
        <v>0</v>
      </c>
      <c r="U8" s="17">
        <f t="shared" si="7"/>
        <v>0</v>
      </c>
      <c r="V8" s="18">
        <f t="shared" si="8"/>
        <v>0</v>
      </c>
      <c r="W8" s="17">
        <f t="shared" si="9"/>
        <v>0</v>
      </c>
      <c r="X8" s="18">
        <v>0</v>
      </c>
      <c r="Y8" s="17">
        <f t="shared" si="10"/>
        <v>0</v>
      </c>
      <c r="Z8" s="18">
        <v>0</v>
      </c>
      <c r="AA8" s="17">
        <f t="shared" si="11"/>
        <v>0</v>
      </c>
      <c r="AB8" s="18">
        <v>0</v>
      </c>
      <c r="AC8" s="17">
        <f t="shared" si="12"/>
        <v>0</v>
      </c>
      <c r="AD8" s="18">
        <f t="shared" si="13"/>
        <v>0</v>
      </c>
      <c r="AE8" s="17">
        <f t="shared" si="14"/>
        <v>0</v>
      </c>
      <c r="AF8" s="18">
        <f t="shared" si="15"/>
        <v>0</v>
      </c>
      <c r="AG8" s="17">
        <f t="shared" si="16"/>
        <v>0</v>
      </c>
      <c r="AH8" s="18">
        <v>0</v>
      </c>
      <c r="AI8" s="17">
        <f t="shared" si="17"/>
        <v>0</v>
      </c>
      <c r="AJ8" s="18">
        <v>0</v>
      </c>
      <c r="AK8" s="17">
        <f t="shared" si="18"/>
        <v>0</v>
      </c>
      <c r="AL8" s="18">
        <f t="shared" si="19"/>
        <v>700</v>
      </c>
      <c r="AM8" s="19">
        <f t="shared" si="20"/>
        <v>8400</v>
      </c>
      <c r="AN8" s="18">
        <f t="shared" si="21"/>
        <v>224.39999999999998</v>
      </c>
      <c r="AO8" s="17">
        <f t="shared" si="22"/>
        <v>5385.5999999999995</v>
      </c>
      <c r="AP8" s="18">
        <f t="shared" si="23"/>
        <v>325.60000000000002</v>
      </c>
      <c r="AQ8" s="17">
        <f t="shared" si="24"/>
        <v>7814.4000000000005</v>
      </c>
      <c r="AR8" s="18">
        <f t="shared" si="25"/>
        <v>550</v>
      </c>
      <c r="AS8" s="19">
        <f t="shared" si="26"/>
        <v>6600</v>
      </c>
      <c r="AT8" s="19">
        <f t="shared" si="27"/>
        <v>57000</v>
      </c>
      <c r="AU8" s="20">
        <f t="shared" si="28"/>
        <v>114000</v>
      </c>
      <c r="AV8" s="1"/>
      <c r="AW8" s="1"/>
      <c r="AX8" s="1"/>
      <c r="AY8" s="1"/>
    </row>
    <row r="9" spans="1:51" ht="33.75" customHeight="1" x14ac:dyDescent="0.25">
      <c r="A9" s="9">
        <v>4</v>
      </c>
      <c r="B9" s="10" t="s">
        <v>37</v>
      </c>
      <c r="C9" s="11">
        <v>2</v>
      </c>
      <c r="D9" s="12" t="s">
        <v>36</v>
      </c>
      <c r="E9" s="13">
        <v>12</v>
      </c>
      <c r="F9" s="14">
        <v>40</v>
      </c>
      <c r="G9" s="15">
        <v>2340</v>
      </c>
      <c r="H9" s="16">
        <f t="shared" si="0"/>
        <v>28080</v>
      </c>
      <c r="I9" s="17">
        <f t="shared" si="1"/>
        <v>56160</v>
      </c>
      <c r="J9" s="18">
        <v>0</v>
      </c>
      <c r="K9" s="17">
        <f t="shared" si="2"/>
        <v>0</v>
      </c>
      <c r="L9" s="18">
        <v>0</v>
      </c>
      <c r="M9" s="17">
        <f t="shared" si="3"/>
        <v>0</v>
      </c>
      <c r="N9" s="18">
        <f t="shared" si="4"/>
        <v>468</v>
      </c>
      <c r="O9" s="17">
        <f t="shared" si="29"/>
        <v>11232</v>
      </c>
      <c r="P9" s="18">
        <v>0</v>
      </c>
      <c r="Q9" s="17">
        <f t="shared" si="5"/>
        <v>0</v>
      </c>
      <c r="R9" s="18">
        <v>0</v>
      </c>
      <c r="S9" s="17">
        <f t="shared" si="6"/>
        <v>0</v>
      </c>
      <c r="T9" s="18">
        <v>0</v>
      </c>
      <c r="U9" s="17">
        <f t="shared" si="7"/>
        <v>0</v>
      </c>
      <c r="V9" s="18">
        <f t="shared" si="8"/>
        <v>0</v>
      </c>
      <c r="W9" s="17">
        <f t="shared" si="9"/>
        <v>0</v>
      </c>
      <c r="X9" s="18">
        <v>0</v>
      </c>
      <c r="Y9" s="17">
        <f t="shared" si="10"/>
        <v>0</v>
      </c>
      <c r="Z9" s="18">
        <v>0</v>
      </c>
      <c r="AA9" s="17">
        <f t="shared" si="11"/>
        <v>0</v>
      </c>
      <c r="AB9" s="18">
        <v>0</v>
      </c>
      <c r="AC9" s="17">
        <f t="shared" si="12"/>
        <v>0</v>
      </c>
      <c r="AD9" s="18">
        <f t="shared" si="13"/>
        <v>0</v>
      </c>
      <c r="AE9" s="17">
        <f t="shared" si="14"/>
        <v>0</v>
      </c>
      <c r="AF9" s="18">
        <f t="shared" si="15"/>
        <v>0</v>
      </c>
      <c r="AG9" s="17">
        <f t="shared" si="16"/>
        <v>0</v>
      </c>
      <c r="AH9" s="18">
        <v>0</v>
      </c>
      <c r="AI9" s="17">
        <f t="shared" si="17"/>
        <v>0</v>
      </c>
      <c r="AJ9" s="18">
        <v>0</v>
      </c>
      <c r="AK9" s="17">
        <f t="shared" si="18"/>
        <v>0</v>
      </c>
      <c r="AL9" s="18">
        <f t="shared" si="19"/>
        <v>468</v>
      </c>
      <c r="AM9" s="19">
        <f t="shared" si="20"/>
        <v>5616</v>
      </c>
      <c r="AN9" s="18">
        <f t="shared" si="21"/>
        <v>224.39999999999998</v>
      </c>
      <c r="AO9" s="17">
        <f t="shared" si="22"/>
        <v>5385.5999999999995</v>
      </c>
      <c r="AP9" s="18">
        <f t="shared" si="23"/>
        <v>325.60000000000002</v>
      </c>
      <c r="AQ9" s="17">
        <f t="shared" si="24"/>
        <v>7814.4000000000005</v>
      </c>
      <c r="AR9" s="18">
        <f t="shared" si="25"/>
        <v>550</v>
      </c>
      <c r="AS9" s="19">
        <f t="shared" si="26"/>
        <v>6600</v>
      </c>
      <c r="AT9" s="19">
        <f t="shared" si="27"/>
        <v>40296</v>
      </c>
      <c r="AU9" s="20">
        <f t="shared" si="28"/>
        <v>80592</v>
      </c>
      <c r="AV9" s="1"/>
      <c r="AW9" s="1"/>
      <c r="AX9" s="1"/>
      <c r="AY9" s="1"/>
    </row>
    <row r="10" spans="1:51" ht="33.75" customHeight="1" x14ac:dyDescent="0.25">
      <c r="A10" s="9">
        <v>5</v>
      </c>
      <c r="B10" s="10" t="s">
        <v>38</v>
      </c>
      <c r="C10" s="11">
        <v>8</v>
      </c>
      <c r="D10" s="12" t="s">
        <v>36</v>
      </c>
      <c r="E10" s="13">
        <v>12</v>
      </c>
      <c r="F10" s="14">
        <v>40</v>
      </c>
      <c r="G10" s="15">
        <v>3600</v>
      </c>
      <c r="H10" s="16">
        <f t="shared" si="0"/>
        <v>43200</v>
      </c>
      <c r="I10" s="17">
        <f t="shared" si="1"/>
        <v>345600</v>
      </c>
      <c r="J10" s="18">
        <v>0</v>
      </c>
      <c r="K10" s="17">
        <f t="shared" si="2"/>
        <v>0</v>
      </c>
      <c r="L10" s="18">
        <v>0</v>
      </c>
      <c r="M10" s="17">
        <f t="shared" si="3"/>
        <v>0</v>
      </c>
      <c r="N10" s="18">
        <f t="shared" si="4"/>
        <v>720</v>
      </c>
      <c r="O10" s="17">
        <f t="shared" si="29"/>
        <v>69120</v>
      </c>
      <c r="P10" s="18">
        <v>0</v>
      </c>
      <c r="Q10" s="17">
        <f t="shared" si="5"/>
        <v>0</v>
      </c>
      <c r="R10" s="18">
        <v>0</v>
      </c>
      <c r="S10" s="17">
        <f t="shared" si="6"/>
        <v>0</v>
      </c>
      <c r="T10" s="18">
        <v>0</v>
      </c>
      <c r="U10" s="17">
        <f t="shared" si="7"/>
        <v>0</v>
      </c>
      <c r="V10" s="18">
        <f t="shared" si="8"/>
        <v>0</v>
      </c>
      <c r="W10" s="17">
        <f t="shared" si="9"/>
        <v>0</v>
      </c>
      <c r="X10" s="18">
        <v>0</v>
      </c>
      <c r="Y10" s="17">
        <f t="shared" si="10"/>
        <v>0</v>
      </c>
      <c r="Z10" s="18">
        <v>0</v>
      </c>
      <c r="AA10" s="17">
        <f t="shared" si="11"/>
        <v>0</v>
      </c>
      <c r="AB10" s="18">
        <v>0</v>
      </c>
      <c r="AC10" s="17">
        <f t="shared" si="12"/>
        <v>0</v>
      </c>
      <c r="AD10" s="18">
        <f t="shared" si="13"/>
        <v>0</v>
      </c>
      <c r="AE10" s="17">
        <f t="shared" si="14"/>
        <v>0</v>
      </c>
      <c r="AF10" s="18">
        <f t="shared" si="15"/>
        <v>0</v>
      </c>
      <c r="AG10" s="17">
        <f t="shared" si="16"/>
        <v>0</v>
      </c>
      <c r="AH10" s="18">
        <v>0</v>
      </c>
      <c r="AI10" s="17">
        <f t="shared" si="17"/>
        <v>0</v>
      </c>
      <c r="AJ10" s="18">
        <v>0</v>
      </c>
      <c r="AK10" s="17">
        <f t="shared" si="18"/>
        <v>0</v>
      </c>
      <c r="AL10" s="18">
        <f t="shared" si="19"/>
        <v>720</v>
      </c>
      <c r="AM10" s="19">
        <f t="shared" si="20"/>
        <v>8640</v>
      </c>
      <c r="AN10" s="18">
        <f t="shared" si="21"/>
        <v>224.39999999999998</v>
      </c>
      <c r="AO10" s="17">
        <f t="shared" si="22"/>
        <v>21542.399999999998</v>
      </c>
      <c r="AP10" s="18">
        <f t="shared" si="23"/>
        <v>325.60000000000002</v>
      </c>
      <c r="AQ10" s="17">
        <f t="shared" si="24"/>
        <v>31257.600000000002</v>
      </c>
      <c r="AR10" s="18">
        <f t="shared" si="25"/>
        <v>550</v>
      </c>
      <c r="AS10" s="19">
        <f t="shared" si="26"/>
        <v>6600</v>
      </c>
      <c r="AT10" s="19">
        <f t="shared" si="27"/>
        <v>58440</v>
      </c>
      <c r="AU10" s="20">
        <f t="shared" si="28"/>
        <v>467520</v>
      </c>
      <c r="AV10" s="1"/>
      <c r="AW10" s="1"/>
      <c r="AX10" s="1"/>
      <c r="AY10" s="1"/>
    </row>
    <row r="11" spans="1:51" ht="33.75" customHeight="1" x14ac:dyDescent="0.25">
      <c r="A11" s="9">
        <v>6</v>
      </c>
      <c r="B11" s="10" t="s">
        <v>39</v>
      </c>
      <c r="C11" s="11">
        <v>20</v>
      </c>
      <c r="D11" s="12" t="s">
        <v>36</v>
      </c>
      <c r="E11" s="13">
        <v>12</v>
      </c>
      <c r="F11" s="21">
        <v>40</v>
      </c>
      <c r="G11" s="15">
        <v>2200</v>
      </c>
      <c r="H11" s="16">
        <f t="shared" si="0"/>
        <v>26400</v>
      </c>
      <c r="I11" s="17">
        <f t="shared" si="1"/>
        <v>528000</v>
      </c>
      <c r="J11" s="18">
        <v>0</v>
      </c>
      <c r="K11" s="17">
        <f t="shared" si="2"/>
        <v>0</v>
      </c>
      <c r="L11" s="18">
        <v>0</v>
      </c>
      <c r="M11" s="17">
        <f t="shared" si="3"/>
        <v>0</v>
      </c>
      <c r="N11" s="18">
        <f t="shared" si="4"/>
        <v>440</v>
      </c>
      <c r="O11" s="17">
        <f t="shared" si="29"/>
        <v>105600</v>
      </c>
      <c r="P11" s="18">
        <v>0</v>
      </c>
      <c r="Q11" s="17">
        <f t="shared" si="5"/>
        <v>0</v>
      </c>
      <c r="R11" s="18">
        <v>0</v>
      </c>
      <c r="S11" s="17">
        <f t="shared" si="6"/>
        <v>0</v>
      </c>
      <c r="T11" s="18">
        <v>0</v>
      </c>
      <c r="U11" s="17">
        <f t="shared" si="7"/>
        <v>0</v>
      </c>
      <c r="V11" s="18">
        <f t="shared" si="8"/>
        <v>0</v>
      </c>
      <c r="W11" s="17">
        <f t="shared" si="9"/>
        <v>0</v>
      </c>
      <c r="X11" s="18">
        <v>0</v>
      </c>
      <c r="Y11" s="17">
        <f t="shared" si="10"/>
        <v>0</v>
      </c>
      <c r="Z11" s="18">
        <v>0</v>
      </c>
      <c r="AA11" s="17">
        <f t="shared" si="11"/>
        <v>0</v>
      </c>
      <c r="AB11" s="18">
        <v>0</v>
      </c>
      <c r="AC11" s="17">
        <f t="shared" si="12"/>
        <v>0</v>
      </c>
      <c r="AD11" s="18">
        <f t="shared" si="13"/>
        <v>0</v>
      </c>
      <c r="AE11" s="17">
        <f t="shared" si="14"/>
        <v>0</v>
      </c>
      <c r="AF11" s="18">
        <f t="shared" si="15"/>
        <v>0</v>
      </c>
      <c r="AG11" s="17">
        <f t="shared" si="16"/>
        <v>0</v>
      </c>
      <c r="AH11" s="18">
        <v>0</v>
      </c>
      <c r="AI11" s="17">
        <f t="shared" si="17"/>
        <v>0</v>
      </c>
      <c r="AJ11" s="18">
        <v>0</v>
      </c>
      <c r="AK11" s="17">
        <f t="shared" si="18"/>
        <v>0</v>
      </c>
      <c r="AL11" s="18">
        <f t="shared" si="19"/>
        <v>440</v>
      </c>
      <c r="AM11" s="19">
        <f t="shared" si="20"/>
        <v>5280</v>
      </c>
      <c r="AN11" s="18">
        <f t="shared" si="21"/>
        <v>224.39999999999998</v>
      </c>
      <c r="AO11" s="17">
        <f t="shared" si="22"/>
        <v>53856</v>
      </c>
      <c r="AP11" s="18">
        <v>325.60000000000002</v>
      </c>
      <c r="AQ11" s="17">
        <f t="shared" si="24"/>
        <v>78144</v>
      </c>
      <c r="AR11" s="18">
        <f t="shared" si="25"/>
        <v>550</v>
      </c>
      <c r="AS11" s="19">
        <f t="shared" si="26"/>
        <v>6600</v>
      </c>
      <c r="AT11" s="19">
        <f t="shared" si="27"/>
        <v>38280</v>
      </c>
      <c r="AU11" s="20">
        <f t="shared" si="28"/>
        <v>765600</v>
      </c>
      <c r="AV11" s="1"/>
      <c r="AW11" s="1"/>
      <c r="AX11" s="1"/>
      <c r="AY11" s="1"/>
    </row>
    <row r="12" spans="1:51" ht="33.75" customHeight="1" x14ac:dyDescent="0.25">
      <c r="A12" s="9">
        <v>7</v>
      </c>
      <c r="B12" s="10" t="s">
        <v>169</v>
      </c>
      <c r="C12" s="22">
        <v>2</v>
      </c>
      <c r="D12" s="12" t="s">
        <v>40</v>
      </c>
      <c r="E12" s="13">
        <v>12</v>
      </c>
      <c r="F12" s="21">
        <v>20</v>
      </c>
      <c r="G12" s="15">
        <v>800</v>
      </c>
      <c r="H12" s="16">
        <f t="shared" si="0"/>
        <v>9600</v>
      </c>
      <c r="I12" s="17">
        <f t="shared" si="1"/>
        <v>19200</v>
      </c>
      <c r="J12" s="18">
        <v>0</v>
      </c>
      <c r="K12" s="17">
        <f t="shared" si="2"/>
        <v>0</v>
      </c>
      <c r="L12" s="18">
        <v>0</v>
      </c>
      <c r="M12" s="17">
        <f t="shared" si="3"/>
        <v>0</v>
      </c>
      <c r="N12" s="18">
        <v>0</v>
      </c>
      <c r="O12" s="17">
        <v>0</v>
      </c>
      <c r="P12" s="18">
        <v>0</v>
      </c>
      <c r="Q12" s="17">
        <f t="shared" si="5"/>
        <v>0</v>
      </c>
      <c r="R12" s="18">
        <v>0</v>
      </c>
      <c r="S12" s="17">
        <f t="shared" si="6"/>
        <v>0</v>
      </c>
      <c r="T12" s="18">
        <f>G12/12</f>
        <v>66.666666666666671</v>
      </c>
      <c r="U12" s="17">
        <f t="shared" si="7"/>
        <v>1600</v>
      </c>
      <c r="V12" s="18">
        <v>0</v>
      </c>
      <c r="W12" s="17">
        <f t="shared" si="9"/>
        <v>0</v>
      </c>
      <c r="X12" s="18">
        <v>0</v>
      </c>
      <c r="Y12" s="17">
        <f t="shared" si="10"/>
        <v>0</v>
      </c>
      <c r="Z12" s="18">
        <v>0</v>
      </c>
      <c r="AA12" s="17">
        <f t="shared" si="11"/>
        <v>0</v>
      </c>
      <c r="AB12" s="18">
        <v>0</v>
      </c>
      <c r="AC12" s="17">
        <f t="shared" si="12"/>
        <v>0</v>
      </c>
      <c r="AD12" s="18">
        <v>0</v>
      </c>
      <c r="AE12" s="17">
        <f t="shared" si="14"/>
        <v>0</v>
      </c>
      <c r="AF12" s="18">
        <v>0</v>
      </c>
      <c r="AG12" s="17">
        <f t="shared" si="16"/>
        <v>0</v>
      </c>
      <c r="AH12" s="18">
        <v>0</v>
      </c>
      <c r="AI12" s="17">
        <f t="shared" si="17"/>
        <v>0</v>
      </c>
      <c r="AJ12" s="23">
        <v>14</v>
      </c>
      <c r="AK12" s="17">
        <f t="shared" si="18"/>
        <v>336</v>
      </c>
      <c r="AL12" s="18">
        <f t="shared" si="19"/>
        <v>80.666666666666671</v>
      </c>
      <c r="AM12" s="19">
        <f t="shared" si="20"/>
        <v>968</v>
      </c>
      <c r="AN12" s="18">
        <f t="shared" si="21"/>
        <v>224.39999999999998</v>
      </c>
      <c r="AO12" s="17">
        <f t="shared" si="22"/>
        <v>5385.5999999999995</v>
      </c>
      <c r="AP12" s="18">
        <v>0</v>
      </c>
      <c r="AQ12" s="17">
        <f t="shared" si="24"/>
        <v>0</v>
      </c>
      <c r="AR12" s="18">
        <f t="shared" si="25"/>
        <v>224.39999999999998</v>
      </c>
      <c r="AS12" s="19">
        <f t="shared" si="26"/>
        <v>2692.7999999999997</v>
      </c>
      <c r="AT12" s="19">
        <f t="shared" si="27"/>
        <v>13260.8</v>
      </c>
      <c r="AU12" s="20">
        <f t="shared" si="28"/>
        <v>26521.599999999999</v>
      </c>
      <c r="AV12" s="1"/>
      <c r="AW12" s="1"/>
      <c r="AX12" s="1"/>
      <c r="AY12" s="1"/>
    </row>
    <row r="13" spans="1:51" ht="12.75" customHeight="1" x14ac:dyDescent="0.25">
      <c r="A13" s="24" t="s">
        <v>41</v>
      </c>
      <c r="B13" s="24"/>
      <c r="C13" s="25">
        <f>SUM(C6:C12)</f>
        <v>36</v>
      </c>
      <c r="D13" s="25" t="s">
        <v>42</v>
      </c>
      <c r="E13" s="25">
        <v>12</v>
      </c>
      <c r="F13" s="26"/>
      <c r="G13" s="27"/>
      <c r="H13" s="28">
        <f t="shared" ref="H13:AU13" si="30">SUM(H6:H12)</f>
        <v>242880</v>
      </c>
      <c r="I13" s="28">
        <f t="shared" si="30"/>
        <v>1126560</v>
      </c>
      <c r="J13" s="28">
        <f t="shared" si="30"/>
        <v>0</v>
      </c>
      <c r="K13" s="28">
        <f t="shared" si="30"/>
        <v>0</v>
      </c>
      <c r="L13" s="28">
        <f t="shared" si="30"/>
        <v>0</v>
      </c>
      <c r="M13" s="28">
        <f t="shared" si="30"/>
        <v>0</v>
      </c>
      <c r="N13" s="28">
        <f t="shared" si="30"/>
        <v>3888</v>
      </c>
      <c r="O13" s="28">
        <f t="shared" si="30"/>
        <v>221472</v>
      </c>
      <c r="P13" s="28">
        <f t="shared" si="30"/>
        <v>0</v>
      </c>
      <c r="Q13" s="28">
        <f t="shared" si="30"/>
        <v>0</v>
      </c>
      <c r="R13" s="28">
        <f t="shared" si="30"/>
        <v>0</v>
      </c>
      <c r="S13" s="28">
        <f t="shared" si="30"/>
        <v>0</v>
      </c>
      <c r="T13" s="28">
        <f t="shared" si="30"/>
        <v>66.666666666666671</v>
      </c>
      <c r="U13" s="28">
        <f t="shared" si="30"/>
        <v>1600</v>
      </c>
      <c r="V13" s="28">
        <f t="shared" si="30"/>
        <v>0</v>
      </c>
      <c r="W13" s="28">
        <f t="shared" si="30"/>
        <v>0</v>
      </c>
      <c r="X13" s="28">
        <f t="shared" si="30"/>
        <v>0</v>
      </c>
      <c r="Y13" s="28">
        <f t="shared" si="30"/>
        <v>0</v>
      </c>
      <c r="Z13" s="28">
        <f t="shared" si="30"/>
        <v>0</v>
      </c>
      <c r="AA13" s="28">
        <f t="shared" si="30"/>
        <v>0</v>
      </c>
      <c r="AB13" s="28">
        <f t="shared" si="30"/>
        <v>0</v>
      </c>
      <c r="AC13" s="28">
        <f t="shared" si="30"/>
        <v>0</v>
      </c>
      <c r="AD13" s="28">
        <f t="shared" si="30"/>
        <v>0</v>
      </c>
      <c r="AE13" s="28">
        <f t="shared" si="30"/>
        <v>0</v>
      </c>
      <c r="AF13" s="28">
        <f t="shared" si="30"/>
        <v>0</v>
      </c>
      <c r="AG13" s="28">
        <f t="shared" si="30"/>
        <v>0</v>
      </c>
      <c r="AH13" s="28">
        <f t="shared" si="30"/>
        <v>0</v>
      </c>
      <c r="AI13" s="28">
        <f t="shared" si="30"/>
        <v>0</v>
      </c>
      <c r="AJ13" s="28">
        <f t="shared" si="30"/>
        <v>14</v>
      </c>
      <c r="AK13" s="28">
        <f t="shared" si="30"/>
        <v>336</v>
      </c>
      <c r="AL13" s="28">
        <f t="shared" si="30"/>
        <v>3968.6666666666665</v>
      </c>
      <c r="AM13" s="28">
        <f t="shared" si="30"/>
        <v>47624</v>
      </c>
      <c r="AN13" s="28">
        <f t="shared" si="30"/>
        <v>1570.8000000000002</v>
      </c>
      <c r="AO13" s="28">
        <f t="shared" si="30"/>
        <v>96940.800000000003</v>
      </c>
      <c r="AP13" s="28">
        <f t="shared" si="30"/>
        <v>1953.6</v>
      </c>
      <c r="AQ13" s="28">
        <f t="shared" si="30"/>
        <v>132844.79999999999</v>
      </c>
      <c r="AR13" s="28">
        <f t="shared" si="30"/>
        <v>3524.4</v>
      </c>
      <c r="AS13" s="28">
        <f t="shared" si="30"/>
        <v>42292.800000000003</v>
      </c>
      <c r="AT13" s="28">
        <f t="shared" si="30"/>
        <v>332796.79999999999</v>
      </c>
      <c r="AU13" s="28">
        <f t="shared" si="30"/>
        <v>1579753.6</v>
      </c>
      <c r="AV13" s="29"/>
      <c r="AW13" s="29"/>
      <c r="AX13" s="29"/>
      <c r="AY13" s="29"/>
    </row>
    <row r="14" spans="1:51" ht="12.75" customHeight="1" x14ac:dyDescent="0.25">
      <c r="A14" s="30"/>
      <c r="B14" s="31"/>
      <c r="C14" s="32"/>
      <c r="D14" s="33"/>
      <c r="E14" s="33"/>
      <c r="F14" s="34"/>
      <c r="G14" s="35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29"/>
      <c r="AW14" s="29"/>
      <c r="AX14" s="29"/>
      <c r="AY14" s="29"/>
    </row>
    <row r="15" spans="1:51" ht="12.75" customHeight="1" x14ac:dyDescent="0.25">
      <c r="A15" s="30"/>
      <c r="B15" s="31"/>
      <c r="C15" s="32"/>
      <c r="D15" s="33"/>
      <c r="E15" s="33"/>
      <c r="F15" s="34"/>
      <c r="G15" s="35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29"/>
      <c r="AW15" s="29"/>
      <c r="AX15" s="29"/>
      <c r="AY15" s="29"/>
    </row>
    <row r="16" spans="1:51" ht="33" customHeight="1" x14ac:dyDescent="0.25">
      <c r="A16" s="154" t="s">
        <v>171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2"/>
      <c r="AU16" s="36"/>
      <c r="AV16" s="5"/>
      <c r="AW16" s="5"/>
      <c r="AX16" s="5"/>
      <c r="AY16" s="5"/>
    </row>
    <row r="17" spans="1:51" ht="27" customHeight="1" x14ac:dyDescent="0.25">
      <c r="A17" s="153" t="s">
        <v>43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2"/>
      <c r="AV17" s="37"/>
      <c r="AW17" s="37"/>
      <c r="AX17" s="37"/>
      <c r="AY17" s="38"/>
    </row>
    <row r="18" spans="1:51" ht="15.75" customHeight="1" x14ac:dyDescent="0.25">
      <c r="A18" s="150" t="s">
        <v>173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2"/>
      <c r="AV18" s="1"/>
      <c r="AW18" s="1"/>
      <c r="AX18" s="1"/>
      <c r="AY18" s="1"/>
    </row>
    <row r="19" spans="1:51" ht="30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30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30" customHeight="1" x14ac:dyDescent="0.3">
      <c r="A21" s="1"/>
      <c r="B21" s="40"/>
      <c r="C21" s="1"/>
      <c r="D21" s="1"/>
      <c r="E21" s="1"/>
      <c r="F21" s="1"/>
      <c r="G21" s="1"/>
      <c r="H21" s="1"/>
      <c r="I21" s="1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30" customHeight="1" x14ac:dyDescent="0.25">
      <c r="A23" s="1"/>
      <c r="B23" s="1"/>
      <c r="C23" s="1"/>
      <c r="D23" s="1"/>
      <c r="E23" s="1"/>
      <c r="F23" s="1"/>
      <c r="G23" s="1" t="s">
        <v>44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30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30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30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30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30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30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30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30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30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30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30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30" customHeight="1" x14ac:dyDescent="0.25">
      <c r="A37" s="1"/>
      <c r="B37" s="1"/>
      <c r="C37" s="4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30" customHeight="1" x14ac:dyDescent="0.25">
      <c r="A38" s="1"/>
      <c r="B38" s="1"/>
      <c r="C38" s="4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30" customHeight="1" x14ac:dyDescent="0.25">
      <c r="A39" s="1"/>
      <c r="B39" s="1"/>
      <c r="C39" s="4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30" customHeight="1" x14ac:dyDescent="0.25">
      <c r="A40" s="1"/>
      <c r="B40" s="1"/>
      <c r="C40" s="4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30" customHeight="1" x14ac:dyDescent="0.25">
      <c r="A41" s="1"/>
      <c r="B41" s="1"/>
      <c r="C41" s="4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30" customHeight="1" x14ac:dyDescent="0.25">
      <c r="A42" s="1"/>
      <c r="B42" s="1"/>
      <c r="C42" s="4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30" customHeight="1" x14ac:dyDescent="0.25">
      <c r="A43" s="1"/>
      <c r="B43" s="1"/>
      <c r="C43" s="4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30" customHeight="1" x14ac:dyDescent="0.25">
      <c r="A44" s="1"/>
      <c r="B44" s="1"/>
      <c r="C44" s="4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30" customHeight="1" x14ac:dyDescent="0.25">
      <c r="A45" s="1"/>
      <c r="B45" s="1"/>
      <c r="C45" s="4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30" customHeight="1" x14ac:dyDescent="0.25">
      <c r="A46" s="1"/>
      <c r="B46" s="1"/>
      <c r="C46" s="4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30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30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30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30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30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30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30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30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30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30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30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30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30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30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30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30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30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30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30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30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30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30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30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30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30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30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30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30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30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30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30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30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30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30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30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30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30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30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30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30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30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30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30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30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30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30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30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30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30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30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30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30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30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30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</sheetData>
  <mergeCells count="15">
    <mergeCell ref="A18:AU18"/>
    <mergeCell ref="A17:AU17"/>
    <mergeCell ref="A16:AT16"/>
    <mergeCell ref="A2:AU2"/>
    <mergeCell ref="AN4:AS4"/>
    <mergeCell ref="AU4:AU5"/>
    <mergeCell ref="AT4:AT5"/>
    <mergeCell ref="I4:AM4"/>
    <mergeCell ref="A4:A5"/>
    <mergeCell ref="B4:B5"/>
    <mergeCell ref="C4:C5"/>
    <mergeCell ref="D4:D5"/>
    <mergeCell ref="F4:F5"/>
    <mergeCell ref="G4:H4"/>
    <mergeCell ref="E4:E5"/>
  </mergeCells>
  <pageMargins left="0.23622047244094491" right="0.23622047244094491" top="0.74803149606299213" bottom="0.74803149606299213" header="0" footer="0"/>
  <pageSetup paperSize="9" scale="70" orientation="landscape" r:id="rId1"/>
  <headerFooter>
    <oddFooter>&amp;LITEM 4.3 RELAÇÃO DE DESPESA DE PESSOAL / SEÇÃO D - MODELO PARA PROPOSTA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C0C0"/>
    <pageSetUpPr fitToPage="1"/>
  </sheetPr>
  <dimension ref="A1:Y262"/>
  <sheetViews>
    <sheetView showGridLines="0" topLeftCell="A54" zoomScaleNormal="100" workbookViewId="0">
      <selection activeCell="J69" sqref="J69"/>
    </sheetView>
  </sheetViews>
  <sheetFormatPr defaultColWidth="14.42578125" defaultRowHeight="15" customHeight="1" x14ac:dyDescent="0.25"/>
  <cols>
    <col min="1" max="1" width="9.140625" customWidth="1"/>
    <col min="2" max="2" width="44" customWidth="1"/>
    <col min="3" max="3" width="12.5703125" customWidth="1"/>
    <col min="4" max="4" width="13.140625" customWidth="1"/>
    <col min="5" max="6" width="6.42578125" customWidth="1"/>
    <col min="7" max="7" width="13.140625" customWidth="1"/>
    <col min="8" max="8" width="10.140625" customWidth="1"/>
    <col min="9" max="9" width="6.42578125" customWidth="1"/>
    <col min="10" max="10" width="13.140625" customWidth="1"/>
    <col min="11" max="12" width="6.42578125" customWidth="1"/>
    <col min="13" max="13" width="13.140625" customWidth="1"/>
    <col min="14" max="15" width="7.5703125" customWidth="1"/>
    <col min="16" max="16" width="18" customWidth="1"/>
    <col min="17" max="17" width="11.7109375" customWidth="1"/>
    <col min="18" max="18" width="10.140625" customWidth="1"/>
    <col min="19" max="19" width="11.85546875" customWidth="1"/>
    <col min="20" max="20" width="10.140625" customWidth="1"/>
    <col min="21" max="25" width="9.140625" customWidth="1"/>
  </cols>
  <sheetData>
    <row r="1" spans="1:25" ht="16.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  <c r="Q1" s="43"/>
      <c r="R1" s="43"/>
      <c r="S1" s="43"/>
      <c r="T1" s="43"/>
      <c r="U1" s="43"/>
      <c r="V1" s="43"/>
      <c r="W1" s="43"/>
      <c r="X1" s="43"/>
      <c r="Y1" s="43"/>
    </row>
    <row r="2" spans="1:25" ht="16.5" customHeight="1" x14ac:dyDescent="0.25">
      <c r="A2" s="155" t="s">
        <v>174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45"/>
      <c r="R2" s="45"/>
      <c r="S2" s="45"/>
      <c r="T2" s="45"/>
      <c r="U2" s="45"/>
      <c r="V2" s="45"/>
      <c r="W2" s="45"/>
      <c r="X2" s="45"/>
      <c r="Y2" s="45"/>
    </row>
    <row r="3" spans="1:25" ht="16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43"/>
      <c r="R3" s="43"/>
      <c r="S3" s="43"/>
      <c r="T3" s="43"/>
      <c r="U3" s="43"/>
      <c r="V3" s="43"/>
      <c r="W3" s="43"/>
      <c r="X3" s="43"/>
      <c r="Y3" s="43"/>
    </row>
    <row r="4" spans="1:25" ht="16.5" customHeight="1" x14ac:dyDescent="0.25">
      <c r="A4" s="46" t="s">
        <v>45</v>
      </c>
      <c r="B4" s="46" t="s">
        <v>46</v>
      </c>
      <c r="C4" s="46"/>
      <c r="D4" s="46" t="s">
        <v>47</v>
      </c>
      <c r="E4" s="47" t="s">
        <v>48</v>
      </c>
      <c r="F4" s="46" t="s">
        <v>49</v>
      </c>
      <c r="G4" s="46" t="s">
        <v>50</v>
      </c>
      <c r="H4" s="46" t="s">
        <v>51</v>
      </c>
      <c r="I4" s="47" t="s">
        <v>52</v>
      </c>
      <c r="J4" s="46" t="s">
        <v>53</v>
      </c>
      <c r="K4" s="46" t="s">
        <v>54</v>
      </c>
      <c r="L4" s="47" t="s">
        <v>55</v>
      </c>
      <c r="M4" s="46" t="s">
        <v>56</v>
      </c>
      <c r="N4" s="46" t="s">
        <v>57</v>
      </c>
      <c r="O4" s="46" t="s">
        <v>58</v>
      </c>
      <c r="P4" s="48" t="s">
        <v>59</v>
      </c>
      <c r="Q4" s="43"/>
      <c r="R4" s="43"/>
      <c r="S4" s="43"/>
      <c r="T4" s="43"/>
      <c r="U4" s="43"/>
      <c r="V4" s="43"/>
      <c r="W4" s="43"/>
      <c r="X4" s="43"/>
      <c r="Y4" s="43"/>
    </row>
    <row r="5" spans="1:25" ht="16.5" customHeight="1" x14ac:dyDescent="0.25">
      <c r="A5" s="49"/>
      <c r="B5" s="49"/>
      <c r="C5" s="49"/>
      <c r="D5" s="49"/>
      <c r="E5" s="50"/>
      <c r="F5" s="49"/>
      <c r="G5" s="49"/>
      <c r="H5" s="49"/>
      <c r="I5" s="50"/>
      <c r="J5" s="49"/>
      <c r="K5" s="49"/>
      <c r="L5" s="49"/>
      <c r="M5" s="49"/>
      <c r="N5" s="49"/>
      <c r="O5" s="49"/>
      <c r="P5" s="51"/>
      <c r="Q5" s="43"/>
      <c r="R5" s="43"/>
      <c r="S5" s="43"/>
      <c r="T5" s="43"/>
      <c r="U5" s="43"/>
      <c r="V5" s="43"/>
      <c r="W5" s="43"/>
      <c r="X5" s="43"/>
      <c r="Y5" s="43"/>
    </row>
    <row r="6" spans="1:25" ht="16.5" customHeight="1" x14ac:dyDescent="0.25">
      <c r="A6" s="43" t="s">
        <v>60</v>
      </c>
      <c r="B6" s="43" t="s">
        <v>61</v>
      </c>
      <c r="C6" s="43"/>
      <c r="D6" s="52">
        <f t="shared" ref="D6:O6" si="0">D62</f>
        <v>870742.32000000007</v>
      </c>
      <c r="E6" s="52">
        <f t="shared" si="0"/>
        <v>0</v>
      </c>
      <c r="F6" s="52">
        <f t="shared" si="0"/>
        <v>0</v>
      </c>
      <c r="G6" s="52">
        <f t="shared" si="0"/>
        <v>414685.32</v>
      </c>
      <c r="H6" s="52">
        <f t="shared" si="0"/>
        <v>0</v>
      </c>
      <c r="I6" s="52">
        <f t="shared" si="0"/>
        <v>0</v>
      </c>
      <c r="J6" s="52">
        <f t="shared" si="0"/>
        <v>414685.32</v>
      </c>
      <c r="K6" s="52">
        <f t="shared" si="0"/>
        <v>0</v>
      </c>
      <c r="L6" s="52">
        <f t="shared" si="0"/>
        <v>0</v>
      </c>
      <c r="M6" s="52">
        <f t="shared" si="0"/>
        <v>414685.32</v>
      </c>
      <c r="N6" s="52">
        <f t="shared" si="0"/>
        <v>0</v>
      </c>
      <c r="O6" s="52">
        <f t="shared" si="0"/>
        <v>0</v>
      </c>
      <c r="P6" s="53">
        <f t="shared" ref="P6:P7" si="1">SUM(D6:O6)</f>
        <v>2114798.2800000003</v>
      </c>
      <c r="Q6" s="43" t="b">
        <f>P6=P62</f>
        <v>1</v>
      </c>
      <c r="R6" s="43"/>
      <c r="S6" s="43"/>
      <c r="T6" s="43"/>
      <c r="U6" s="43"/>
      <c r="V6" s="43"/>
      <c r="W6" s="43"/>
      <c r="X6" s="43"/>
      <c r="Y6" s="43"/>
    </row>
    <row r="7" spans="1:25" ht="16.5" customHeight="1" x14ac:dyDescent="0.25">
      <c r="A7" s="43" t="s">
        <v>62</v>
      </c>
      <c r="B7" s="43" t="s">
        <v>63</v>
      </c>
      <c r="C7" s="43"/>
      <c r="D7" s="52">
        <v>0</v>
      </c>
      <c r="E7" s="54">
        <v>0</v>
      </c>
      <c r="F7" s="52">
        <v>0</v>
      </c>
      <c r="G7" s="52">
        <v>0</v>
      </c>
      <c r="H7" s="52">
        <v>0</v>
      </c>
      <c r="I7" s="54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3">
        <f t="shared" si="1"/>
        <v>0</v>
      </c>
      <c r="Q7" s="43"/>
      <c r="R7" s="43"/>
      <c r="S7" s="43"/>
      <c r="T7" s="43"/>
      <c r="U7" s="43"/>
      <c r="V7" s="43"/>
      <c r="W7" s="43"/>
      <c r="X7" s="43"/>
      <c r="Y7" s="43"/>
    </row>
    <row r="8" spans="1:25" ht="16.5" customHeight="1" x14ac:dyDescent="0.25">
      <c r="A8" s="43"/>
      <c r="B8" s="43"/>
      <c r="C8" s="43"/>
      <c r="D8" s="43"/>
      <c r="E8" s="55"/>
      <c r="F8" s="43"/>
      <c r="G8" s="43"/>
      <c r="H8" s="43"/>
      <c r="I8" s="55"/>
      <c r="J8" s="43"/>
      <c r="K8" s="43"/>
      <c r="L8" s="43"/>
      <c r="M8" s="43"/>
      <c r="N8" s="43"/>
      <c r="O8" s="43"/>
      <c r="P8" s="53"/>
      <c r="Q8" s="43"/>
      <c r="R8" s="43"/>
      <c r="S8" s="43"/>
      <c r="T8" s="43"/>
      <c r="U8" s="43"/>
      <c r="V8" s="43"/>
      <c r="W8" s="43"/>
      <c r="X8" s="43"/>
      <c r="Y8" s="43"/>
    </row>
    <row r="9" spans="1:25" ht="16.5" customHeight="1" x14ac:dyDescent="0.25">
      <c r="A9" s="166" t="s">
        <v>64</v>
      </c>
      <c r="B9" s="167"/>
      <c r="C9" s="56"/>
      <c r="D9" s="57">
        <f t="shared" ref="D9:P9" si="2">SUM(D6:D7)</f>
        <v>870742.32000000007</v>
      </c>
      <c r="E9" s="57">
        <f t="shared" si="2"/>
        <v>0</v>
      </c>
      <c r="F9" s="57">
        <f t="shared" si="2"/>
        <v>0</v>
      </c>
      <c r="G9" s="57">
        <f t="shared" si="2"/>
        <v>414685.32</v>
      </c>
      <c r="H9" s="57">
        <f t="shared" si="2"/>
        <v>0</v>
      </c>
      <c r="I9" s="57">
        <f t="shared" si="2"/>
        <v>0</v>
      </c>
      <c r="J9" s="57">
        <f t="shared" si="2"/>
        <v>414685.32</v>
      </c>
      <c r="K9" s="57">
        <f t="shared" si="2"/>
        <v>0</v>
      </c>
      <c r="L9" s="57">
        <f t="shared" si="2"/>
        <v>0</v>
      </c>
      <c r="M9" s="57">
        <f t="shared" si="2"/>
        <v>414685.32</v>
      </c>
      <c r="N9" s="57">
        <f t="shared" si="2"/>
        <v>0</v>
      </c>
      <c r="O9" s="57">
        <f t="shared" si="2"/>
        <v>0</v>
      </c>
      <c r="P9" s="58">
        <f t="shared" si="2"/>
        <v>2114798.2800000003</v>
      </c>
      <c r="Q9" s="43"/>
      <c r="R9" s="43"/>
      <c r="S9" s="43"/>
      <c r="T9" s="43"/>
      <c r="U9" s="43"/>
      <c r="V9" s="43"/>
      <c r="W9" s="43"/>
      <c r="X9" s="43"/>
      <c r="Y9" s="43"/>
    </row>
    <row r="10" spans="1:25" ht="16.5" customHeight="1" x14ac:dyDescent="0.25">
      <c r="A10" s="43"/>
      <c r="B10" s="43"/>
      <c r="C10" s="43"/>
      <c r="D10" s="43"/>
      <c r="E10" s="55"/>
      <c r="F10" s="43"/>
      <c r="G10" s="43"/>
      <c r="H10" s="43"/>
      <c r="I10" s="55"/>
      <c r="J10" s="43"/>
      <c r="K10" s="43"/>
      <c r="L10" s="43"/>
      <c r="M10" s="43"/>
      <c r="N10" s="43"/>
      <c r="O10" s="43"/>
      <c r="P10" s="5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6.5" customHeight="1" x14ac:dyDescent="0.25">
      <c r="A11" s="46" t="s">
        <v>65</v>
      </c>
      <c r="B11" s="46" t="s">
        <v>66</v>
      </c>
      <c r="C11" s="46"/>
      <c r="D11" s="46" t="s">
        <v>47</v>
      </c>
      <c r="E11" s="47" t="s">
        <v>48</v>
      </c>
      <c r="F11" s="46" t="s">
        <v>49</v>
      </c>
      <c r="G11" s="47" t="s">
        <v>50</v>
      </c>
      <c r="H11" s="46" t="s">
        <v>51</v>
      </c>
      <c r="I11" s="47" t="s">
        <v>52</v>
      </c>
      <c r="J11" s="46" t="s">
        <v>53</v>
      </c>
      <c r="K11" s="47" t="s">
        <v>54</v>
      </c>
      <c r="L11" s="46" t="s">
        <v>55</v>
      </c>
      <c r="M11" s="47" t="s">
        <v>56</v>
      </c>
      <c r="N11" s="46" t="s">
        <v>57</v>
      </c>
      <c r="O11" s="47" t="s">
        <v>58</v>
      </c>
      <c r="P11" s="48" t="s">
        <v>59</v>
      </c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6.5" customHeight="1" x14ac:dyDescent="0.25">
      <c r="A12" s="59"/>
      <c r="B12" s="59"/>
      <c r="C12" s="59"/>
      <c r="D12" s="59"/>
      <c r="E12" s="60"/>
      <c r="F12" s="59"/>
      <c r="G12" s="59"/>
      <c r="H12" s="59"/>
      <c r="I12" s="60"/>
      <c r="J12" s="59"/>
      <c r="K12" s="59"/>
      <c r="L12" s="59"/>
      <c r="M12" s="59"/>
      <c r="N12" s="59"/>
      <c r="O12" s="59"/>
      <c r="P12" s="61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6.5" customHeight="1" x14ac:dyDescent="0.25">
      <c r="A13" s="49" t="s">
        <v>67</v>
      </c>
      <c r="B13" s="49" t="s">
        <v>68</v>
      </c>
      <c r="C13" s="49"/>
      <c r="D13" s="59"/>
      <c r="E13" s="60"/>
      <c r="F13" s="59"/>
      <c r="G13" s="59"/>
      <c r="H13" s="59"/>
      <c r="I13" s="60"/>
      <c r="J13" s="59"/>
      <c r="K13" s="59"/>
      <c r="L13" s="59"/>
      <c r="M13" s="59"/>
      <c r="N13" s="59"/>
      <c r="O13" s="59"/>
      <c r="P13" s="61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6.5" customHeight="1" x14ac:dyDescent="0.25">
      <c r="A14" s="49" t="s">
        <v>69</v>
      </c>
      <c r="B14" s="49" t="s">
        <v>70</v>
      </c>
      <c r="C14" s="49"/>
      <c r="D14" s="43"/>
      <c r="E14" s="55"/>
      <c r="F14" s="43"/>
      <c r="G14" s="43"/>
      <c r="H14" s="43"/>
      <c r="I14" s="55"/>
      <c r="J14" s="43"/>
      <c r="K14" s="43"/>
      <c r="L14" s="43"/>
      <c r="M14" s="43"/>
      <c r="N14" s="43"/>
      <c r="O14" s="43"/>
      <c r="P14" s="5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6.5" customHeight="1" x14ac:dyDescent="0.25">
      <c r="A15" s="43" t="s">
        <v>71</v>
      </c>
      <c r="B15" s="43" t="s">
        <v>72</v>
      </c>
      <c r="C15" s="43"/>
      <c r="D15" s="52">
        <f>(Plano_Trabalho_Equipe!I13/Plano_Trabalho_Equipe!E13)*3</f>
        <v>281640</v>
      </c>
      <c r="E15" s="54">
        <v>0</v>
      </c>
      <c r="F15" s="52">
        <v>0</v>
      </c>
      <c r="G15" s="52">
        <f>(Plano_Trabalho_Equipe!I13/Plano_Trabalho_Equipe!E13)*3</f>
        <v>281640</v>
      </c>
      <c r="H15" s="54">
        <v>0</v>
      </c>
      <c r="I15" s="54">
        <v>0</v>
      </c>
      <c r="J15" s="52">
        <f>(Plano_Trabalho_Equipe!I13/Plano_Trabalho_Equipe!E13)*3</f>
        <v>281640</v>
      </c>
      <c r="K15" s="54">
        <v>0</v>
      </c>
      <c r="L15" s="54">
        <v>0</v>
      </c>
      <c r="M15" s="52">
        <f>(Plano_Trabalho_Equipe!I13/Plano_Trabalho_Equipe!E13)*3</f>
        <v>281640</v>
      </c>
      <c r="N15" s="52">
        <v>0</v>
      </c>
      <c r="O15" s="54">
        <v>0</v>
      </c>
      <c r="P15" s="53">
        <f t="shared" ref="P15:P17" si="3">SUM(D15:O15)</f>
        <v>1126560</v>
      </c>
      <c r="Q15" s="43" t="b">
        <f>P15=Plano_Trabalho_Equipe!I13</f>
        <v>1</v>
      </c>
      <c r="R15" s="43"/>
      <c r="S15" s="43"/>
      <c r="T15" s="43"/>
      <c r="U15" s="43"/>
      <c r="V15" s="43"/>
      <c r="W15" s="43"/>
      <c r="X15" s="43"/>
      <c r="Y15" s="43"/>
    </row>
    <row r="16" spans="1:25" ht="16.5" customHeight="1" x14ac:dyDescent="0.25">
      <c r="A16" s="43" t="s">
        <v>73</v>
      </c>
      <c r="B16" s="43" t="s">
        <v>74</v>
      </c>
      <c r="C16" s="43"/>
      <c r="D16" s="52">
        <f>(Plano_Trabalho_Equipe!AO13/Plano_Trabalho_Equipe!E13)*3</f>
        <v>24235.200000000001</v>
      </c>
      <c r="E16" s="54">
        <v>0</v>
      </c>
      <c r="F16" s="52">
        <v>0</v>
      </c>
      <c r="G16" s="52">
        <f>(Plano_Trabalho_Equipe!AO13/Plano_Trabalho_Equipe!E13)*3</f>
        <v>24235.200000000001</v>
      </c>
      <c r="H16" s="54">
        <v>0</v>
      </c>
      <c r="I16" s="54">
        <v>0</v>
      </c>
      <c r="J16" s="52">
        <f>(Plano_Trabalho_Equipe!AO13/Plano_Trabalho_Equipe!E13)*3</f>
        <v>24235.200000000001</v>
      </c>
      <c r="K16" s="54">
        <v>0</v>
      </c>
      <c r="L16" s="54">
        <v>0</v>
      </c>
      <c r="M16" s="54">
        <f>(Plano_Trabalho_Equipe!AO13/Plano_Trabalho_Equipe!E13)*3</f>
        <v>24235.200000000001</v>
      </c>
      <c r="N16" s="52">
        <v>0</v>
      </c>
      <c r="O16" s="54">
        <v>0</v>
      </c>
      <c r="P16" s="53">
        <f t="shared" si="3"/>
        <v>96940.800000000003</v>
      </c>
      <c r="Q16" s="43" t="b">
        <f>Plano_Trabalho_Receita_Despesa!P16=Plano_Trabalho_Equipe!AO13</f>
        <v>1</v>
      </c>
      <c r="R16" s="43"/>
      <c r="S16" s="43"/>
      <c r="T16" s="43"/>
      <c r="U16" s="43"/>
      <c r="V16" s="43"/>
      <c r="W16" s="43"/>
      <c r="X16" s="43"/>
      <c r="Y16" s="43"/>
    </row>
    <row r="17" spans="1:25" ht="16.5" customHeight="1" x14ac:dyDescent="0.25">
      <c r="A17" s="43" t="s">
        <v>75</v>
      </c>
      <c r="B17" s="43" t="s">
        <v>76</v>
      </c>
      <c r="C17" s="43"/>
      <c r="D17" s="52">
        <f>(Plano_Trabalho_Equipe!AQ13/Plano_Trabalho_Equipe!E13)*3</f>
        <v>33211.199999999997</v>
      </c>
      <c r="E17" s="54">
        <v>0</v>
      </c>
      <c r="F17" s="52">
        <v>0</v>
      </c>
      <c r="G17" s="52">
        <f>(Plano_Trabalho_Equipe!AQ13/Plano_Trabalho_Equipe!E13)*3</f>
        <v>33211.199999999997</v>
      </c>
      <c r="H17" s="54">
        <v>0</v>
      </c>
      <c r="I17" s="54">
        <v>0</v>
      </c>
      <c r="J17" s="52">
        <f>(Plano_Trabalho_Equipe!AQ13/Plano_Trabalho_Equipe!E13)*3</f>
        <v>33211.199999999997</v>
      </c>
      <c r="K17" s="54">
        <v>0</v>
      </c>
      <c r="L17" s="54">
        <v>0</v>
      </c>
      <c r="M17" s="54">
        <f>(Plano_Trabalho_Equipe!AQ13/Plano_Trabalho_Equipe!E13)*3</f>
        <v>33211.199999999997</v>
      </c>
      <c r="N17" s="52">
        <v>0</v>
      </c>
      <c r="O17" s="54">
        <v>0</v>
      </c>
      <c r="P17" s="53">
        <f t="shared" si="3"/>
        <v>132844.79999999999</v>
      </c>
      <c r="Q17" s="52" t="b">
        <f>P17=Plano_Trabalho_Equipe!AQ13</f>
        <v>1</v>
      </c>
      <c r="R17" s="43"/>
      <c r="S17" s="43"/>
      <c r="T17" s="43"/>
      <c r="U17" s="43"/>
      <c r="V17" s="43"/>
      <c r="W17" s="43"/>
      <c r="X17" s="43"/>
      <c r="Y17" s="43"/>
    </row>
    <row r="18" spans="1:25" ht="16.5" customHeight="1" x14ac:dyDescent="0.25">
      <c r="A18" s="62"/>
      <c r="B18" s="63" t="s">
        <v>77</v>
      </c>
      <c r="C18" s="63"/>
      <c r="D18" s="64">
        <f t="shared" ref="D18:P18" si="4">SUM(D15:D17)</f>
        <v>339086.4</v>
      </c>
      <c r="E18" s="64">
        <f t="shared" si="4"/>
        <v>0</v>
      </c>
      <c r="F18" s="64">
        <f t="shared" si="4"/>
        <v>0</v>
      </c>
      <c r="G18" s="64">
        <f t="shared" si="4"/>
        <v>339086.4</v>
      </c>
      <c r="H18" s="64">
        <f t="shared" si="4"/>
        <v>0</v>
      </c>
      <c r="I18" s="64">
        <f t="shared" si="4"/>
        <v>0</v>
      </c>
      <c r="J18" s="64">
        <f t="shared" si="4"/>
        <v>339086.4</v>
      </c>
      <c r="K18" s="64">
        <f t="shared" si="4"/>
        <v>0</v>
      </c>
      <c r="L18" s="64">
        <f t="shared" si="4"/>
        <v>0</v>
      </c>
      <c r="M18" s="64">
        <f t="shared" si="4"/>
        <v>339086.4</v>
      </c>
      <c r="N18" s="64">
        <f t="shared" si="4"/>
        <v>0</v>
      </c>
      <c r="O18" s="64">
        <f t="shared" si="4"/>
        <v>0</v>
      </c>
      <c r="P18" s="65">
        <f t="shared" si="4"/>
        <v>1356345.6</v>
      </c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6.5" customHeight="1" x14ac:dyDescent="0.25">
      <c r="A19" s="43"/>
      <c r="B19" s="49"/>
      <c r="C19" s="49"/>
      <c r="D19" s="52"/>
      <c r="E19" s="54"/>
      <c r="F19" s="52"/>
      <c r="G19" s="52"/>
      <c r="H19" s="52"/>
      <c r="I19" s="54"/>
      <c r="J19" s="52"/>
      <c r="K19" s="52"/>
      <c r="L19" s="52"/>
      <c r="M19" s="52"/>
      <c r="N19" s="52"/>
      <c r="O19" s="52"/>
      <c r="P19" s="5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6.5" customHeight="1" x14ac:dyDescent="0.25">
      <c r="A20" s="49" t="s">
        <v>78</v>
      </c>
      <c r="B20" s="49" t="s">
        <v>79</v>
      </c>
      <c r="C20" s="49"/>
      <c r="D20" s="52"/>
      <c r="E20" s="54"/>
      <c r="F20" s="52"/>
      <c r="G20" s="52"/>
      <c r="H20" s="52"/>
      <c r="I20" s="54"/>
      <c r="J20" s="52"/>
      <c r="K20" s="52"/>
      <c r="L20" s="52"/>
      <c r="M20" s="52"/>
      <c r="N20" s="52"/>
      <c r="O20" s="52"/>
      <c r="P20" s="5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6.5" customHeight="1" x14ac:dyDescent="0.25">
      <c r="A21" s="43" t="s">
        <v>80</v>
      </c>
      <c r="B21" s="43" t="s">
        <v>17</v>
      </c>
      <c r="C21" s="43"/>
      <c r="D21" s="52">
        <f>(Plano_Trabalho_Equipe!O13/Plano_Trabalho_Equipe!E13)*3</f>
        <v>55368</v>
      </c>
      <c r="E21" s="52">
        <v>0</v>
      </c>
      <c r="F21" s="52">
        <v>0</v>
      </c>
      <c r="G21" s="52">
        <f>(Plano_Trabalho_Equipe!O13/Plano_Trabalho_Equipe!E13)*3</f>
        <v>55368</v>
      </c>
      <c r="H21" s="52">
        <v>0</v>
      </c>
      <c r="I21" s="52">
        <v>0</v>
      </c>
      <c r="J21" s="52">
        <f>(Plano_Trabalho_Equipe!O13/Plano_Trabalho_Equipe!E13)*3</f>
        <v>55368</v>
      </c>
      <c r="K21" s="52">
        <v>0</v>
      </c>
      <c r="L21" s="52">
        <v>0</v>
      </c>
      <c r="M21" s="52">
        <f>(Plano_Trabalho_Equipe!O13/Plano_Trabalho_Equipe!E13)*3</f>
        <v>55368</v>
      </c>
      <c r="N21" s="52">
        <v>0</v>
      </c>
      <c r="O21" s="52">
        <v>0</v>
      </c>
      <c r="P21" s="53">
        <f t="shared" ref="P21:P34" si="5">SUM(D21:O21)</f>
        <v>221472</v>
      </c>
      <c r="Q21" s="43" t="b">
        <f>P21=Plano_Trabalho_Equipe!O13</f>
        <v>1</v>
      </c>
      <c r="R21" s="43"/>
      <c r="S21" s="43"/>
      <c r="T21" s="43"/>
      <c r="U21" s="43"/>
      <c r="V21" s="43"/>
      <c r="W21" s="43"/>
      <c r="X21" s="43"/>
      <c r="Y21" s="43"/>
    </row>
    <row r="22" spans="1:25" ht="16.5" customHeight="1" x14ac:dyDescent="0.25">
      <c r="A22" s="43" t="s">
        <v>81</v>
      </c>
      <c r="B22" s="43" t="s">
        <v>82</v>
      </c>
      <c r="C22" s="43"/>
      <c r="D22" s="52">
        <f>(Plano_Trabalho_Equipe!J13/Plano_Trabalho_Equipe!E13)*3</f>
        <v>0</v>
      </c>
      <c r="E22" s="52">
        <v>0</v>
      </c>
      <c r="F22" s="52">
        <v>0</v>
      </c>
      <c r="G22" s="52">
        <f>(Plano_Trabalho_Equipe!J13/Plano_Trabalho_Equipe!E13)*3</f>
        <v>0</v>
      </c>
      <c r="H22" s="52">
        <v>0</v>
      </c>
      <c r="I22" s="52">
        <v>0</v>
      </c>
      <c r="J22" s="52">
        <f>(Plano_Trabalho_Equipe!J13/Plano_Trabalho_Equipe!E13)*3</f>
        <v>0</v>
      </c>
      <c r="K22" s="52">
        <v>0</v>
      </c>
      <c r="L22" s="52">
        <v>0</v>
      </c>
      <c r="M22" s="52">
        <f>(Plano_Trabalho_Equipe!J13/Plano_Trabalho_Equipe!E13)*3</f>
        <v>0</v>
      </c>
      <c r="N22" s="52">
        <v>0</v>
      </c>
      <c r="O22" s="52">
        <v>0</v>
      </c>
      <c r="P22" s="53">
        <f t="shared" si="5"/>
        <v>0</v>
      </c>
      <c r="Q22" s="52"/>
      <c r="R22" s="43"/>
      <c r="S22" s="43"/>
      <c r="T22" s="43"/>
      <c r="U22" s="43"/>
      <c r="V22" s="43"/>
      <c r="W22" s="43"/>
      <c r="X22" s="43"/>
      <c r="Y22" s="43"/>
    </row>
    <row r="23" spans="1:25" ht="16.5" customHeight="1" x14ac:dyDescent="0.25">
      <c r="A23" s="43" t="s">
        <v>83</v>
      </c>
      <c r="B23" s="43" t="s">
        <v>84</v>
      </c>
      <c r="C23" s="43"/>
      <c r="D23" s="52">
        <f>(Plano_Trabalho_Equipe!L13/Plano_Trabalho_Equipe!E13)*3</f>
        <v>0</v>
      </c>
      <c r="E23" s="52">
        <v>0</v>
      </c>
      <c r="F23" s="52">
        <v>0</v>
      </c>
      <c r="G23" s="52">
        <f>(Plano_Trabalho_Equipe!L13/Plano_Trabalho_Equipe!E13)*3</f>
        <v>0</v>
      </c>
      <c r="H23" s="52">
        <v>0</v>
      </c>
      <c r="I23" s="52">
        <v>0</v>
      </c>
      <c r="J23" s="52">
        <f>(Plano_Trabalho_Equipe!L13/Plano_Trabalho_Equipe!E13)*3</f>
        <v>0</v>
      </c>
      <c r="K23" s="52">
        <v>0</v>
      </c>
      <c r="L23" s="52">
        <v>0</v>
      </c>
      <c r="M23" s="52">
        <f>(Plano_Trabalho_Equipe!L13/Plano_Trabalho_Equipe!E13)*3</f>
        <v>0</v>
      </c>
      <c r="N23" s="52">
        <v>0</v>
      </c>
      <c r="O23" s="52">
        <v>0</v>
      </c>
      <c r="P23" s="53">
        <f t="shared" si="5"/>
        <v>0</v>
      </c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25.5" x14ac:dyDescent="0.25">
      <c r="A24" s="43" t="s">
        <v>85</v>
      </c>
      <c r="B24" s="66" t="s">
        <v>86</v>
      </c>
      <c r="C24" s="66"/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3">
        <f t="shared" si="5"/>
        <v>0</v>
      </c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6.5" customHeight="1" x14ac:dyDescent="0.25">
      <c r="A25" s="43" t="s">
        <v>87</v>
      </c>
      <c r="B25" s="43" t="s">
        <v>88</v>
      </c>
      <c r="C25" s="43"/>
      <c r="D25" s="52">
        <f>(Plano_Trabalho_Equipe!P13/Plano_Trabalho_Equipe!E13)*3</f>
        <v>0</v>
      </c>
      <c r="E25" s="52">
        <v>0</v>
      </c>
      <c r="F25" s="52">
        <v>0</v>
      </c>
      <c r="G25" s="52">
        <f>(Plano_Trabalho_Equipe!P13/Plano_Trabalho_Equipe!E13)*3</f>
        <v>0</v>
      </c>
      <c r="H25" s="52">
        <v>0</v>
      </c>
      <c r="I25" s="52">
        <v>0</v>
      </c>
      <c r="J25" s="52">
        <f>(Plano_Trabalho_Equipe!P13/Plano_Trabalho_Equipe!E13)*3</f>
        <v>0</v>
      </c>
      <c r="K25" s="52">
        <v>0</v>
      </c>
      <c r="L25" s="52">
        <v>0</v>
      </c>
      <c r="M25" s="52">
        <f>(Plano_Trabalho_Equipe!P13/Plano_Trabalho_Equipe!E13)*3</f>
        <v>0</v>
      </c>
      <c r="N25" s="52">
        <v>0</v>
      </c>
      <c r="O25" s="52">
        <v>0</v>
      </c>
      <c r="P25" s="53">
        <f t="shared" si="5"/>
        <v>0</v>
      </c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6.5" customHeight="1" x14ac:dyDescent="0.25">
      <c r="A26" s="43" t="s">
        <v>89</v>
      </c>
      <c r="B26" s="43" t="s">
        <v>90</v>
      </c>
      <c r="C26" s="43"/>
      <c r="D26" s="52">
        <f>(Plano_Trabalho_Equipe!W13/Plano_Trabalho_Equipe!E13)*3</f>
        <v>0</v>
      </c>
      <c r="E26" s="52">
        <v>0</v>
      </c>
      <c r="F26" s="52">
        <v>0</v>
      </c>
      <c r="G26" s="52">
        <f>(Plano_Trabalho_Equipe!W13/Plano_Trabalho_Equipe!E13)*3</f>
        <v>0</v>
      </c>
      <c r="H26" s="52">
        <v>0</v>
      </c>
      <c r="I26" s="52">
        <v>0</v>
      </c>
      <c r="J26" s="52">
        <f>(Plano_Trabalho_Equipe!W13/Plano_Trabalho_Equipe!E13)*3</f>
        <v>0</v>
      </c>
      <c r="K26" s="52">
        <v>0</v>
      </c>
      <c r="L26" s="52">
        <v>0</v>
      </c>
      <c r="M26" s="52">
        <f>(Plano_Trabalho_Equipe!W13/Plano_Trabalho_Equipe!E13)*3</f>
        <v>0</v>
      </c>
      <c r="N26" s="52">
        <v>0</v>
      </c>
      <c r="O26" s="52">
        <v>0</v>
      </c>
      <c r="P26" s="53">
        <f t="shared" si="5"/>
        <v>0</v>
      </c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6.5" customHeight="1" x14ac:dyDescent="0.25">
      <c r="A27" s="43" t="s">
        <v>91</v>
      </c>
      <c r="B27" s="43" t="s">
        <v>92</v>
      </c>
      <c r="C27" s="43"/>
      <c r="D27" s="52">
        <f>(Plano_Trabalho_Equipe!S13/Plano_Trabalho_Equipe!E13)*3</f>
        <v>0</v>
      </c>
      <c r="E27" s="52">
        <v>0</v>
      </c>
      <c r="F27" s="52">
        <v>0</v>
      </c>
      <c r="G27" s="52">
        <f>(Plano_Trabalho_Equipe!S13/Plano_Trabalho_Equipe!E13)*3</f>
        <v>0</v>
      </c>
      <c r="H27" s="52">
        <v>0</v>
      </c>
      <c r="I27" s="52">
        <v>0</v>
      </c>
      <c r="J27" s="52">
        <f>(Plano_Trabalho_Equipe!S13/Plano_Trabalho_Equipe!E13)*3</f>
        <v>0</v>
      </c>
      <c r="K27" s="52">
        <v>0</v>
      </c>
      <c r="L27" s="52">
        <v>0</v>
      </c>
      <c r="M27" s="52">
        <f>(Plano_Trabalho_Equipe!S13/Plano_Trabalho_Equipe!E13)*3</f>
        <v>0</v>
      </c>
      <c r="N27" s="52">
        <v>0</v>
      </c>
      <c r="O27" s="52">
        <v>0</v>
      </c>
      <c r="P27" s="53">
        <f t="shared" si="5"/>
        <v>0</v>
      </c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6.5" customHeight="1" x14ac:dyDescent="0.25">
      <c r="A28" s="43" t="s">
        <v>93</v>
      </c>
      <c r="B28" s="43" t="s">
        <v>94</v>
      </c>
      <c r="C28" s="43"/>
      <c r="D28" s="52">
        <f>(Plano_Trabalho_Equipe!U13/Plano_Trabalho_Equipe!E13)*3</f>
        <v>400</v>
      </c>
      <c r="E28" s="52">
        <v>0</v>
      </c>
      <c r="F28" s="52">
        <v>0</v>
      </c>
      <c r="G28" s="52">
        <f>(Plano_Trabalho_Equipe!U13/Plano_Trabalho_Equipe!E13)*3</f>
        <v>400</v>
      </c>
      <c r="H28" s="52">
        <v>0</v>
      </c>
      <c r="I28" s="52">
        <v>0</v>
      </c>
      <c r="J28" s="52">
        <f>(Plano_Trabalho_Equipe!U13/Plano_Trabalho_Equipe!E13)*3</f>
        <v>400</v>
      </c>
      <c r="K28" s="52">
        <v>0</v>
      </c>
      <c r="L28" s="52">
        <v>0</v>
      </c>
      <c r="M28" s="52">
        <f>(Plano_Trabalho_Equipe!U13/Plano_Trabalho_Equipe!E13)*3</f>
        <v>400</v>
      </c>
      <c r="N28" s="52">
        <v>0</v>
      </c>
      <c r="O28" s="52">
        <v>0</v>
      </c>
      <c r="P28" s="53">
        <f t="shared" si="5"/>
        <v>1600</v>
      </c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6.5" customHeight="1" x14ac:dyDescent="0.25">
      <c r="A29" s="43" t="s">
        <v>95</v>
      </c>
      <c r="B29" s="43" t="s">
        <v>96</v>
      </c>
      <c r="C29" s="43"/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3">
        <f t="shared" si="5"/>
        <v>0</v>
      </c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6.5" customHeight="1" x14ac:dyDescent="0.25">
      <c r="A30" s="43" t="s">
        <v>97</v>
      </c>
      <c r="B30" s="43" t="s">
        <v>98</v>
      </c>
      <c r="C30" s="43"/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3">
        <f t="shared" si="5"/>
        <v>0</v>
      </c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6.5" customHeight="1" x14ac:dyDescent="0.25">
      <c r="A31" s="43" t="s">
        <v>99</v>
      </c>
      <c r="B31" s="43" t="s">
        <v>100</v>
      </c>
      <c r="C31" s="55"/>
      <c r="D31" s="52">
        <f>(Plano_Trabalho_Equipe!AE13/Plano_Trabalho_Equipe!E13)*3</f>
        <v>0</v>
      </c>
      <c r="E31" s="52">
        <v>0</v>
      </c>
      <c r="F31" s="52">
        <v>0</v>
      </c>
      <c r="G31" s="52">
        <f>(Plano_Trabalho_Equipe!AE13/Plano_Trabalho_Equipe!E13)*3</f>
        <v>0</v>
      </c>
      <c r="H31" s="52">
        <v>0</v>
      </c>
      <c r="I31" s="52">
        <v>0</v>
      </c>
      <c r="J31" s="52">
        <f>(Plano_Trabalho_Equipe!AE13/Plano_Trabalho_Equipe!E13)*3</f>
        <v>0</v>
      </c>
      <c r="K31" s="52">
        <v>0</v>
      </c>
      <c r="L31" s="52">
        <v>0</v>
      </c>
      <c r="M31" s="52">
        <f>(Plano_Trabalho_Equipe!AE13/Plano_Trabalho_Equipe!E13)*3</f>
        <v>0</v>
      </c>
      <c r="N31" s="52">
        <v>0</v>
      </c>
      <c r="O31" s="52">
        <v>0</v>
      </c>
      <c r="P31" s="53">
        <f t="shared" si="5"/>
        <v>0</v>
      </c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6.5" customHeight="1" x14ac:dyDescent="0.25">
      <c r="A32" s="43" t="s">
        <v>101</v>
      </c>
      <c r="B32" s="43" t="s">
        <v>102</v>
      </c>
      <c r="C32" s="55"/>
      <c r="D32" s="52">
        <f>(Plano_Trabalho_Equipe!AG13/Plano_Trabalho_Equipe!E13)*3</f>
        <v>0</v>
      </c>
      <c r="E32" s="52">
        <v>0</v>
      </c>
      <c r="F32" s="52">
        <v>0</v>
      </c>
      <c r="G32" s="52">
        <f>(Plano_Trabalho_Equipe!AG13/Plano_Trabalho_Equipe!E13)*3</f>
        <v>0</v>
      </c>
      <c r="H32" s="52">
        <v>0</v>
      </c>
      <c r="I32" s="52">
        <v>0</v>
      </c>
      <c r="J32" s="52">
        <f>(Plano_Trabalho_Equipe!AG13/Plano_Trabalho_Equipe!E13)*3</f>
        <v>0</v>
      </c>
      <c r="K32" s="52">
        <v>0</v>
      </c>
      <c r="L32" s="52">
        <v>0</v>
      </c>
      <c r="M32" s="52">
        <f>(Plano_Trabalho_Equipe!AG13/Plano_Trabalho_Equipe!E13)*3</f>
        <v>0</v>
      </c>
      <c r="N32" s="52">
        <v>0</v>
      </c>
      <c r="O32" s="52">
        <v>0</v>
      </c>
      <c r="P32" s="53">
        <f t="shared" si="5"/>
        <v>0</v>
      </c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6.5" customHeight="1" x14ac:dyDescent="0.25">
      <c r="A33" s="43" t="s">
        <v>103</v>
      </c>
      <c r="B33" s="43" t="s">
        <v>27</v>
      </c>
      <c r="C33" s="55"/>
      <c r="D33" s="52">
        <f>(Plano_Trabalho_Equipe!AI13/Plano_Trabalho_Equipe!E13)*3</f>
        <v>0</v>
      </c>
      <c r="E33" s="52">
        <v>0</v>
      </c>
      <c r="F33" s="52">
        <v>0</v>
      </c>
      <c r="G33" s="54">
        <f>(Plano_Trabalho_Equipe!AI13/Plano_Trabalho_Equipe!E13)*3</f>
        <v>0</v>
      </c>
      <c r="H33" s="52">
        <v>0</v>
      </c>
      <c r="I33" s="52">
        <v>0</v>
      </c>
      <c r="J33" s="54">
        <f>(Plano_Trabalho_Equipe!AI13/Plano_Trabalho_Equipe!E13)*3</f>
        <v>0</v>
      </c>
      <c r="K33" s="52">
        <v>0</v>
      </c>
      <c r="L33" s="52">
        <v>0</v>
      </c>
      <c r="M33" s="52">
        <f>(Plano_Trabalho_Equipe!AI13/Plano_Trabalho_Equipe!E13)*3</f>
        <v>0</v>
      </c>
      <c r="N33" s="52">
        <v>0</v>
      </c>
      <c r="O33" s="52">
        <v>0</v>
      </c>
      <c r="P33" s="53">
        <f t="shared" si="5"/>
        <v>0</v>
      </c>
      <c r="Q33" s="43" t="b">
        <f>P33=Plano_Trabalho_Equipe!AI13</f>
        <v>1</v>
      </c>
      <c r="R33" s="43"/>
      <c r="S33" s="43"/>
      <c r="T33" s="43"/>
      <c r="U33" s="43"/>
      <c r="V33" s="43"/>
      <c r="W33" s="43"/>
      <c r="X33" s="43"/>
      <c r="Y33" s="43"/>
    </row>
    <row r="34" spans="1:25" ht="16.5" customHeight="1" x14ac:dyDescent="0.25">
      <c r="A34" s="43" t="s">
        <v>104</v>
      </c>
      <c r="B34" s="43" t="s">
        <v>28</v>
      </c>
      <c r="C34" s="55"/>
      <c r="D34" s="52">
        <f>(Plano_Trabalho_Equipe!AK13/Plano_Trabalho_Equipe!E13)*3</f>
        <v>84</v>
      </c>
      <c r="E34" s="52">
        <v>0</v>
      </c>
      <c r="F34" s="52">
        <v>0</v>
      </c>
      <c r="G34" s="54">
        <f>(Plano_Trabalho_Equipe!AK13/Plano_Trabalho_Equipe!E13)*3</f>
        <v>84</v>
      </c>
      <c r="H34" s="52">
        <v>0</v>
      </c>
      <c r="I34" s="52">
        <v>0</v>
      </c>
      <c r="J34" s="54">
        <f>(Plano_Trabalho_Equipe!AK13/Plano_Trabalho_Equipe!E13)*3</f>
        <v>84</v>
      </c>
      <c r="K34" s="52">
        <v>0</v>
      </c>
      <c r="L34" s="52">
        <v>0</v>
      </c>
      <c r="M34" s="52">
        <f>(Plano_Trabalho_Equipe!AK13/Plano_Trabalho_Equipe!E13)*3</f>
        <v>84</v>
      </c>
      <c r="N34" s="52">
        <v>0</v>
      </c>
      <c r="O34" s="52">
        <v>0</v>
      </c>
      <c r="P34" s="53">
        <f t="shared" si="5"/>
        <v>336</v>
      </c>
      <c r="Q34" s="43" t="b">
        <f>P34=Plano_Trabalho_Equipe!AK13</f>
        <v>1</v>
      </c>
      <c r="R34" s="43"/>
      <c r="S34" s="43"/>
      <c r="T34" s="43"/>
      <c r="U34" s="43"/>
      <c r="V34" s="43"/>
      <c r="W34" s="43"/>
      <c r="X34" s="43"/>
      <c r="Y34" s="43"/>
    </row>
    <row r="35" spans="1:25" ht="16.5" customHeight="1" x14ac:dyDescent="0.25">
      <c r="A35" s="67"/>
      <c r="B35" s="68" t="s">
        <v>105</v>
      </c>
      <c r="C35" s="68"/>
      <c r="D35" s="69">
        <f t="shared" ref="D35:P35" si="6">SUM(D21:D34)</f>
        <v>55852</v>
      </c>
      <c r="E35" s="69">
        <f t="shared" si="6"/>
        <v>0</v>
      </c>
      <c r="F35" s="69">
        <f t="shared" si="6"/>
        <v>0</v>
      </c>
      <c r="G35" s="69">
        <f t="shared" si="6"/>
        <v>55852</v>
      </c>
      <c r="H35" s="69">
        <f t="shared" si="6"/>
        <v>0</v>
      </c>
      <c r="I35" s="69">
        <f t="shared" si="6"/>
        <v>0</v>
      </c>
      <c r="J35" s="69">
        <f t="shared" si="6"/>
        <v>55852</v>
      </c>
      <c r="K35" s="69">
        <f t="shared" si="6"/>
        <v>0</v>
      </c>
      <c r="L35" s="69">
        <f t="shared" si="6"/>
        <v>0</v>
      </c>
      <c r="M35" s="69">
        <f t="shared" si="6"/>
        <v>55852</v>
      </c>
      <c r="N35" s="69">
        <f t="shared" si="6"/>
        <v>0</v>
      </c>
      <c r="O35" s="69">
        <f t="shared" si="6"/>
        <v>0</v>
      </c>
      <c r="P35" s="70">
        <f t="shared" si="6"/>
        <v>223408</v>
      </c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6.5" customHeight="1" x14ac:dyDescent="0.25">
      <c r="A36" s="43"/>
      <c r="B36" s="43"/>
      <c r="C36" s="43"/>
      <c r="D36" s="52"/>
      <c r="E36" s="54"/>
      <c r="F36" s="52"/>
      <c r="G36" s="52"/>
      <c r="H36" s="52"/>
      <c r="I36" s="54"/>
      <c r="J36" s="52"/>
      <c r="K36" s="52"/>
      <c r="L36" s="52"/>
      <c r="M36" s="52"/>
      <c r="N36" s="52"/>
      <c r="O36" s="52"/>
      <c r="P36" s="5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6.5" customHeight="1" x14ac:dyDescent="0.25">
      <c r="A37" s="62"/>
      <c r="B37" s="63" t="s">
        <v>106</v>
      </c>
      <c r="C37" s="63"/>
      <c r="D37" s="64">
        <f t="shared" ref="D37:P37" si="7">D18+D35</f>
        <v>394938.4</v>
      </c>
      <c r="E37" s="64">
        <f t="shared" si="7"/>
        <v>0</v>
      </c>
      <c r="F37" s="64">
        <f t="shared" si="7"/>
        <v>0</v>
      </c>
      <c r="G37" s="64">
        <f t="shared" si="7"/>
        <v>394938.4</v>
      </c>
      <c r="H37" s="64">
        <f t="shared" si="7"/>
        <v>0</v>
      </c>
      <c r="I37" s="64">
        <f t="shared" si="7"/>
        <v>0</v>
      </c>
      <c r="J37" s="64">
        <f t="shared" si="7"/>
        <v>394938.4</v>
      </c>
      <c r="K37" s="64">
        <f t="shared" si="7"/>
        <v>0</v>
      </c>
      <c r="L37" s="64">
        <f t="shared" si="7"/>
        <v>0</v>
      </c>
      <c r="M37" s="64">
        <f t="shared" si="7"/>
        <v>394938.4</v>
      </c>
      <c r="N37" s="64">
        <f t="shared" si="7"/>
        <v>0</v>
      </c>
      <c r="O37" s="64">
        <f t="shared" si="7"/>
        <v>0</v>
      </c>
      <c r="P37" s="65">
        <f t="shared" si="7"/>
        <v>1579753.6</v>
      </c>
      <c r="Q37" s="52" t="b">
        <f>P37=Plano_Trabalho_Equipe!AU13</f>
        <v>1</v>
      </c>
      <c r="R37" s="43"/>
      <c r="S37" s="43"/>
      <c r="T37" s="43"/>
      <c r="U37" s="43"/>
      <c r="V37" s="43"/>
      <c r="W37" s="43"/>
      <c r="X37" s="43"/>
      <c r="Y37" s="43"/>
    </row>
    <row r="38" spans="1:25" ht="16.5" customHeight="1" x14ac:dyDescent="0.25">
      <c r="A38" s="43"/>
      <c r="B38" s="43"/>
      <c r="C38" s="43"/>
      <c r="D38" s="52"/>
      <c r="E38" s="54"/>
      <c r="F38" s="52"/>
      <c r="G38" s="52"/>
      <c r="H38" s="52"/>
      <c r="I38" s="54"/>
      <c r="J38" s="52"/>
      <c r="K38" s="52"/>
      <c r="L38" s="52"/>
      <c r="M38" s="52"/>
      <c r="N38" s="52"/>
      <c r="O38" s="52"/>
      <c r="P38" s="53"/>
      <c r="Q38" s="43"/>
      <c r="R38" s="52"/>
      <c r="S38" s="43"/>
      <c r="T38" s="43"/>
      <c r="U38" s="43"/>
      <c r="V38" s="43"/>
      <c r="W38" s="43"/>
      <c r="X38" s="43"/>
      <c r="Y38" s="43"/>
    </row>
    <row r="39" spans="1:25" ht="16.5" customHeight="1" x14ac:dyDescent="0.25">
      <c r="A39" s="49" t="s">
        <v>107</v>
      </c>
      <c r="B39" s="49" t="s">
        <v>108</v>
      </c>
      <c r="C39" s="43"/>
      <c r="D39" s="52"/>
      <c r="E39" s="54"/>
      <c r="F39" s="52"/>
      <c r="G39" s="52"/>
      <c r="H39" s="52"/>
      <c r="I39" s="54"/>
      <c r="J39" s="52"/>
      <c r="K39" s="52"/>
      <c r="L39" s="52"/>
      <c r="M39" s="52"/>
      <c r="N39" s="52"/>
      <c r="O39" s="52"/>
      <c r="P39" s="5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6.5" customHeight="1" x14ac:dyDescent="0.25">
      <c r="A40" s="49" t="s">
        <v>109</v>
      </c>
      <c r="B40" s="49" t="s">
        <v>110</v>
      </c>
      <c r="C40" s="49" t="s">
        <v>111</v>
      </c>
      <c r="D40" s="52"/>
      <c r="E40" s="54"/>
      <c r="F40" s="52"/>
      <c r="G40" s="52"/>
      <c r="H40" s="52"/>
      <c r="I40" s="54"/>
      <c r="J40" s="52"/>
      <c r="K40" s="52"/>
      <c r="L40" s="52"/>
      <c r="M40" s="52"/>
      <c r="N40" s="52"/>
      <c r="O40" s="52"/>
      <c r="P40" s="5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6.5" customHeight="1" x14ac:dyDescent="0.25">
      <c r="A41" s="43" t="s">
        <v>112</v>
      </c>
      <c r="B41" s="66" t="s">
        <v>113</v>
      </c>
      <c r="C41" s="49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3">
        <f t="shared" ref="P41:P42" si="8">SUM(D41:O41)</f>
        <v>0</v>
      </c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6.5" customHeight="1" x14ac:dyDescent="0.25">
      <c r="A42" s="43" t="s">
        <v>114</v>
      </c>
      <c r="B42" s="66" t="s">
        <v>115</v>
      </c>
      <c r="C42" s="49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3">
        <f t="shared" si="8"/>
        <v>0</v>
      </c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6.5" customHeight="1" x14ac:dyDescent="0.25">
      <c r="A43" s="50" t="s">
        <v>116</v>
      </c>
      <c r="B43" s="50" t="s">
        <v>117</v>
      </c>
      <c r="C43" s="49" t="s">
        <v>111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6.5" customHeight="1" x14ac:dyDescent="0.25">
      <c r="A44" s="55" t="s">
        <v>118</v>
      </c>
      <c r="B44" s="71" t="s">
        <v>117</v>
      </c>
      <c r="C44" s="72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3">
        <f t="shared" ref="P44:P51" si="9">SUM(D44:O44)</f>
        <v>0</v>
      </c>
      <c r="Q44" s="52"/>
      <c r="R44" s="43"/>
      <c r="S44" s="43"/>
      <c r="T44" s="43"/>
      <c r="U44" s="43"/>
      <c r="V44" s="43"/>
      <c r="W44" s="43"/>
      <c r="X44" s="43"/>
      <c r="Y44" s="43"/>
    </row>
    <row r="45" spans="1:25" ht="16.5" customHeight="1" x14ac:dyDescent="0.25">
      <c r="A45" s="49" t="s">
        <v>119</v>
      </c>
      <c r="B45" s="49" t="s">
        <v>120</v>
      </c>
      <c r="C45" s="49" t="s">
        <v>111</v>
      </c>
      <c r="D45" s="73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3">
        <f t="shared" si="9"/>
        <v>0</v>
      </c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6.5" customHeight="1" x14ac:dyDescent="0.25">
      <c r="A46" s="43" t="s">
        <v>121</v>
      </c>
      <c r="B46" s="66" t="str">
        <f>Plano_Trabalho_Equipe!B6</f>
        <v>Supervisor</v>
      </c>
      <c r="C46" s="74">
        <f>'DIÁRIAS ACOMP. PEDAGÓGICO'!F5</f>
        <v>75</v>
      </c>
      <c r="D46" s="73">
        <f>'DIÁRIAS ACOMP. PEDAGÓGICO'!H5</f>
        <v>12825</v>
      </c>
      <c r="E46" s="52">
        <v>0</v>
      </c>
      <c r="F46" s="52">
        <v>0</v>
      </c>
      <c r="G46" s="73">
        <v>0</v>
      </c>
      <c r="H46" s="52">
        <v>0</v>
      </c>
      <c r="I46" s="52">
        <v>0</v>
      </c>
      <c r="J46" s="52">
        <v>0</v>
      </c>
      <c r="K46" s="73">
        <v>0</v>
      </c>
      <c r="L46" s="52">
        <v>0</v>
      </c>
      <c r="M46" s="52">
        <v>0</v>
      </c>
      <c r="N46" s="52">
        <v>0</v>
      </c>
      <c r="O46" s="73">
        <v>0</v>
      </c>
      <c r="P46" s="53">
        <f t="shared" si="9"/>
        <v>12825</v>
      </c>
      <c r="Q46" s="43" t="b">
        <f>P46='DIÁRIAS ACOMP. PEDAGÓGICO'!H5</f>
        <v>1</v>
      </c>
      <c r="R46" s="43"/>
      <c r="S46" s="43"/>
      <c r="T46" s="43"/>
      <c r="U46" s="43"/>
      <c r="V46" s="43"/>
      <c r="W46" s="43"/>
      <c r="X46" s="43"/>
      <c r="Y46" s="43"/>
    </row>
    <row r="47" spans="1:25" ht="16.5" customHeight="1" x14ac:dyDescent="0.25">
      <c r="A47" s="43" t="s">
        <v>122</v>
      </c>
      <c r="B47" s="66" t="str">
        <f>Plano_Trabalho_Equipe!B7</f>
        <v>Supervisor Técnico</v>
      </c>
      <c r="C47" s="74">
        <f>'DIÁRIAS ACOMP. PEDAGÓGICO'!F6</f>
        <v>75</v>
      </c>
      <c r="D47" s="73">
        <f>'DIÁRIAS ACOMP. PEDAGÓGICO'!H6</f>
        <v>12825</v>
      </c>
      <c r="E47" s="52">
        <v>0</v>
      </c>
      <c r="F47" s="52">
        <v>0</v>
      </c>
      <c r="G47" s="73">
        <v>0</v>
      </c>
      <c r="H47" s="52">
        <v>0</v>
      </c>
      <c r="I47" s="52">
        <v>0</v>
      </c>
      <c r="J47" s="52">
        <v>0</v>
      </c>
      <c r="K47" s="73">
        <v>0</v>
      </c>
      <c r="L47" s="52">
        <v>0</v>
      </c>
      <c r="M47" s="52">
        <v>0</v>
      </c>
      <c r="N47" s="52">
        <v>0</v>
      </c>
      <c r="O47" s="73">
        <v>0</v>
      </c>
      <c r="P47" s="53">
        <f t="shared" si="9"/>
        <v>12825</v>
      </c>
      <c r="Q47" s="43" t="b">
        <f>P47='DIÁRIAS ACOMP. PEDAGÓGICO'!H6</f>
        <v>1</v>
      </c>
      <c r="R47" s="43"/>
      <c r="S47" s="43"/>
      <c r="T47" s="43"/>
      <c r="U47" s="43"/>
      <c r="V47" s="43"/>
      <c r="W47" s="43"/>
      <c r="X47" s="43"/>
      <c r="Y47" s="43"/>
    </row>
    <row r="48" spans="1:25" ht="16.5" customHeight="1" x14ac:dyDescent="0.25">
      <c r="A48" s="43" t="s">
        <v>123</v>
      </c>
      <c r="B48" s="66" t="str">
        <f>Plano_Trabalho_Equipe!B8</f>
        <v>Coordenador Administrativo (nível superior)</v>
      </c>
      <c r="C48" s="74">
        <f>'DIÁRIAS ACOMP. PEDAGÓGICO'!F7</f>
        <v>150</v>
      </c>
      <c r="D48" s="73">
        <f>'DIÁRIAS ACOMP. PEDAGÓGICO'!H7</f>
        <v>25650</v>
      </c>
      <c r="E48" s="52">
        <v>0</v>
      </c>
      <c r="F48" s="52">
        <v>0</v>
      </c>
      <c r="G48" s="73">
        <v>0</v>
      </c>
      <c r="H48" s="52">
        <v>0</v>
      </c>
      <c r="I48" s="52">
        <v>0</v>
      </c>
      <c r="J48" s="52">
        <v>0</v>
      </c>
      <c r="K48" s="73">
        <v>0</v>
      </c>
      <c r="L48" s="52">
        <v>0</v>
      </c>
      <c r="M48" s="52">
        <v>0</v>
      </c>
      <c r="N48" s="52">
        <v>0</v>
      </c>
      <c r="O48" s="73">
        <v>0</v>
      </c>
      <c r="P48" s="53">
        <f t="shared" si="9"/>
        <v>25650</v>
      </c>
      <c r="Q48" s="43" t="b">
        <f>P48='DIÁRIAS ACOMP. PEDAGÓGICO'!H7</f>
        <v>1</v>
      </c>
      <c r="R48" s="43"/>
      <c r="S48" s="43"/>
      <c r="T48" s="43"/>
      <c r="U48" s="43"/>
      <c r="V48" s="43"/>
      <c r="W48" s="43"/>
      <c r="X48" s="43"/>
      <c r="Y48" s="43"/>
    </row>
    <row r="49" spans="1:25" ht="16.5" customHeight="1" x14ac:dyDescent="0.25">
      <c r="A49" s="43" t="s">
        <v>124</v>
      </c>
      <c r="B49" s="66" t="str">
        <f>Plano_Trabalho_Equipe!B9</f>
        <v>Auxiliar Administrativo</v>
      </c>
      <c r="C49" s="74">
        <f>'DIÁRIAS ACOMP. PEDAGÓGICO'!F8</f>
        <v>0</v>
      </c>
      <c r="D49" s="73">
        <f>'DIÁRIAS ACOMP. PEDAGÓGICO'!H8</f>
        <v>0</v>
      </c>
      <c r="E49" s="52">
        <v>0</v>
      </c>
      <c r="F49" s="52">
        <v>0</v>
      </c>
      <c r="G49" s="73">
        <v>0</v>
      </c>
      <c r="H49" s="52">
        <v>0</v>
      </c>
      <c r="I49" s="52">
        <v>0</v>
      </c>
      <c r="J49" s="52">
        <v>0</v>
      </c>
      <c r="K49" s="73">
        <v>0</v>
      </c>
      <c r="L49" s="52">
        <v>0</v>
      </c>
      <c r="M49" s="52">
        <v>0</v>
      </c>
      <c r="N49" s="52">
        <v>0</v>
      </c>
      <c r="O49" s="73">
        <v>0</v>
      </c>
      <c r="P49" s="53">
        <f t="shared" si="9"/>
        <v>0</v>
      </c>
      <c r="Q49" s="43" t="b">
        <f>P49='DIÁRIAS ACOMP. PEDAGÓGICO'!H8</f>
        <v>1</v>
      </c>
      <c r="R49" s="43"/>
      <c r="S49" s="43"/>
      <c r="T49" s="43"/>
      <c r="U49" s="43"/>
      <c r="V49" s="43"/>
      <c r="W49" s="43"/>
      <c r="X49" s="43"/>
      <c r="Y49" s="43"/>
    </row>
    <row r="50" spans="1:25" ht="16.5" customHeight="1" x14ac:dyDescent="0.25">
      <c r="A50" s="43" t="s">
        <v>125</v>
      </c>
      <c r="B50" s="66" t="str">
        <f>Plano_Trabalho_Equipe!B10</f>
        <v>Professor</v>
      </c>
      <c r="C50" s="74">
        <f>'DIÁRIAS ACOMP. PEDAGÓGICO'!F9</f>
        <v>640</v>
      </c>
      <c r="D50" s="73">
        <f>'DIÁRIAS ACOMP. PEDAGÓGICO'!H9</f>
        <v>109440</v>
      </c>
      <c r="E50" s="52">
        <v>0</v>
      </c>
      <c r="F50" s="52">
        <v>0</v>
      </c>
      <c r="G50" s="73">
        <v>0</v>
      </c>
      <c r="H50" s="52">
        <v>0</v>
      </c>
      <c r="I50" s="52">
        <v>0</v>
      </c>
      <c r="J50" s="52">
        <v>0</v>
      </c>
      <c r="K50" s="73">
        <v>0</v>
      </c>
      <c r="L50" s="52">
        <v>0</v>
      </c>
      <c r="M50" s="52">
        <v>0</v>
      </c>
      <c r="N50" s="52">
        <v>0</v>
      </c>
      <c r="O50" s="73">
        <v>0</v>
      </c>
      <c r="P50" s="53">
        <f t="shared" si="9"/>
        <v>109440</v>
      </c>
      <c r="Q50" s="43" t="b">
        <f>P50='DIÁRIAS ACOMP. PEDAGÓGICO'!H9</f>
        <v>1</v>
      </c>
      <c r="R50" s="43"/>
      <c r="S50" s="43"/>
      <c r="T50" s="43"/>
      <c r="U50" s="43"/>
      <c r="V50" s="43"/>
      <c r="W50" s="43"/>
      <c r="X50" s="43"/>
      <c r="Y50" s="43"/>
    </row>
    <row r="51" spans="1:25" ht="16.5" customHeight="1" x14ac:dyDescent="0.25">
      <c r="A51" s="43" t="s">
        <v>126</v>
      </c>
      <c r="B51" s="66" t="str">
        <f>Plano_Trabalho_Equipe!B11</f>
        <v xml:space="preserve">Agente Esportivo </v>
      </c>
      <c r="C51" s="74">
        <f>'DIÁRIAS ACOMP. PEDAGÓGICO'!F10</f>
        <v>1600</v>
      </c>
      <c r="D51" s="73">
        <f>'DIÁRIAS ACOMP. PEDAGÓGICO'!H10</f>
        <v>273600</v>
      </c>
      <c r="E51" s="73">
        <f>'DIÁRIAS ACOMP. PEDAGÓGICO'!I10</f>
        <v>0</v>
      </c>
      <c r="F51" s="73">
        <f>'DIÁRIAS ACOMP. PEDAGÓGICO'!J10</f>
        <v>0</v>
      </c>
      <c r="G51" s="73">
        <f>'DIÁRIAS ACOMP. PEDAGÓGICO'!K10</f>
        <v>0</v>
      </c>
      <c r="H51" s="73">
        <f>'DIÁRIAS ACOMP. PEDAGÓGICO'!L10</f>
        <v>0</v>
      </c>
      <c r="I51" s="73">
        <f>'DIÁRIAS ACOMP. PEDAGÓGICO'!M10</f>
        <v>0</v>
      </c>
      <c r="J51" s="73">
        <f>'DIÁRIAS ACOMP. PEDAGÓGICO'!N10</f>
        <v>0</v>
      </c>
      <c r="K51" s="73">
        <v>0</v>
      </c>
      <c r="L51" s="73">
        <f>'DIÁRIAS ACOMP. PEDAGÓGICO'!P10</f>
        <v>0</v>
      </c>
      <c r="M51" s="73">
        <f>'DIÁRIAS ACOMP. PEDAGÓGICO'!Q10</f>
        <v>0</v>
      </c>
      <c r="N51" s="73">
        <f>'DIÁRIAS ACOMP. PEDAGÓGICO'!R10</f>
        <v>0</v>
      </c>
      <c r="O51" s="73">
        <f>'DIÁRIAS ACOMP. PEDAGÓGICO'!S10</f>
        <v>0</v>
      </c>
      <c r="P51" s="53">
        <f t="shared" si="9"/>
        <v>273600</v>
      </c>
      <c r="Q51" s="43" t="b">
        <f>P51='DIÁRIAS ACOMP. PEDAGÓGICO'!H10</f>
        <v>1</v>
      </c>
      <c r="R51" s="43"/>
      <c r="S51" s="43"/>
      <c r="T51" s="43"/>
      <c r="U51" s="43"/>
      <c r="V51" s="43"/>
      <c r="W51" s="43"/>
      <c r="X51" s="43"/>
      <c r="Y51" s="43"/>
    </row>
    <row r="52" spans="1:25" ht="16.5" customHeight="1" x14ac:dyDescent="0.25">
      <c r="A52" s="49" t="s">
        <v>127</v>
      </c>
      <c r="B52" s="75" t="s">
        <v>128</v>
      </c>
      <c r="C52" s="49" t="s">
        <v>111</v>
      </c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5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25.5" x14ac:dyDescent="0.25">
      <c r="A53" s="49" t="s">
        <v>129</v>
      </c>
      <c r="B53" s="66" t="s">
        <v>175</v>
      </c>
      <c r="C53" s="74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53">
        <f>SUM(D53:O53)</f>
        <v>0</v>
      </c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6.5" customHeight="1" x14ac:dyDescent="0.25">
      <c r="A54" s="59"/>
      <c r="B54" s="59"/>
      <c r="C54" s="59"/>
      <c r="D54" s="76"/>
      <c r="E54" s="77"/>
      <c r="F54" s="76"/>
      <c r="G54" s="76"/>
      <c r="H54" s="76"/>
      <c r="I54" s="77"/>
      <c r="J54" s="76"/>
      <c r="K54" s="76"/>
      <c r="L54" s="76"/>
      <c r="M54" s="76"/>
      <c r="N54" s="76"/>
      <c r="O54" s="76"/>
      <c r="P54" s="5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6.5" customHeight="1" x14ac:dyDescent="0.25">
      <c r="A55" s="78"/>
      <c r="B55" s="79" t="s">
        <v>130</v>
      </c>
      <c r="C55" s="79"/>
      <c r="D55" s="80">
        <f t="shared" ref="D55:P55" si="10">SUM(D41:D53)</f>
        <v>434340</v>
      </c>
      <c r="E55" s="80">
        <f t="shared" si="10"/>
        <v>0</v>
      </c>
      <c r="F55" s="80">
        <f t="shared" si="10"/>
        <v>0</v>
      </c>
      <c r="G55" s="80">
        <f t="shared" si="10"/>
        <v>0</v>
      </c>
      <c r="H55" s="80">
        <f t="shared" si="10"/>
        <v>0</v>
      </c>
      <c r="I55" s="80">
        <f t="shared" si="10"/>
        <v>0</v>
      </c>
      <c r="J55" s="80">
        <f t="shared" si="10"/>
        <v>0</v>
      </c>
      <c r="K55" s="80">
        <f t="shared" si="10"/>
        <v>0</v>
      </c>
      <c r="L55" s="80">
        <f t="shared" si="10"/>
        <v>0</v>
      </c>
      <c r="M55" s="80">
        <f t="shared" si="10"/>
        <v>0</v>
      </c>
      <c r="N55" s="80">
        <f t="shared" si="10"/>
        <v>0</v>
      </c>
      <c r="O55" s="80">
        <f t="shared" si="10"/>
        <v>0</v>
      </c>
      <c r="P55" s="81">
        <f t="shared" si="10"/>
        <v>434340</v>
      </c>
      <c r="Q55" s="43" t="b">
        <f>P55='DIÁRIAS ACOMP. PEDAGÓGICO'!H11</f>
        <v>1</v>
      </c>
      <c r="R55" s="43"/>
      <c r="S55" s="43"/>
      <c r="T55" s="43"/>
      <c r="U55" s="43"/>
      <c r="V55" s="43"/>
      <c r="W55" s="43"/>
      <c r="X55" s="43"/>
      <c r="Y55" s="43"/>
    </row>
    <row r="56" spans="1:25" ht="16.5" customHeight="1" x14ac:dyDescent="0.25">
      <c r="A56" s="43"/>
      <c r="B56" s="49"/>
      <c r="C56" s="49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51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6.5" customHeight="1" x14ac:dyDescent="0.25">
      <c r="A57" s="49" t="s">
        <v>131</v>
      </c>
      <c r="B57" s="49" t="s">
        <v>132</v>
      </c>
      <c r="C57" s="49" t="s">
        <v>133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63.75" x14ac:dyDescent="0.25">
      <c r="A58" s="43" t="s">
        <v>134</v>
      </c>
      <c r="B58" s="66" t="s">
        <v>170</v>
      </c>
      <c r="C58" s="49">
        <v>1</v>
      </c>
      <c r="D58" s="52">
        <f t="shared" ref="D58:O58" si="11">(D55+D37)*5%</f>
        <v>41463.920000000006</v>
      </c>
      <c r="E58" s="52">
        <f t="shared" si="11"/>
        <v>0</v>
      </c>
      <c r="F58" s="52">
        <f t="shared" si="11"/>
        <v>0</v>
      </c>
      <c r="G58" s="52">
        <f t="shared" si="11"/>
        <v>19746.920000000002</v>
      </c>
      <c r="H58" s="52">
        <f t="shared" si="11"/>
        <v>0</v>
      </c>
      <c r="I58" s="52">
        <f t="shared" si="11"/>
        <v>0</v>
      </c>
      <c r="J58" s="52">
        <f t="shared" si="11"/>
        <v>19746.920000000002</v>
      </c>
      <c r="K58" s="52">
        <f t="shared" si="11"/>
        <v>0</v>
      </c>
      <c r="L58" s="52">
        <f t="shared" si="11"/>
        <v>0</v>
      </c>
      <c r="M58" s="52">
        <f t="shared" si="11"/>
        <v>19746.920000000002</v>
      </c>
      <c r="N58" s="52">
        <f t="shared" si="11"/>
        <v>0</v>
      </c>
      <c r="O58" s="52">
        <f t="shared" si="11"/>
        <v>0</v>
      </c>
      <c r="P58" s="53">
        <f>SUM(D58:O58)</f>
        <v>100704.68000000001</v>
      </c>
      <c r="Q58" s="52"/>
      <c r="R58" s="43"/>
      <c r="S58" s="43"/>
      <c r="T58" s="43"/>
      <c r="U58" s="43"/>
      <c r="V58" s="43"/>
      <c r="W58" s="43"/>
      <c r="X58" s="43"/>
      <c r="Y58" s="43"/>
    </row>
    <row r="59" spans="1:25" ht="16.5" customHeight="1" x14ac:dyDescent="0.25">
      <c r="A59" s="43"/>
      <c r="B59" s="43"/>
      <c r="C59" s="43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6.5" customHeight="1" x14ac:dyDescent="0.25">
      <c r="A60" s="83"/>
      <c r="B60" s="84" t="s">
        <v>135</v>
      </c>
      <c r="C60" s="84"/>
      <c r="D60" s="85">
        <f t="shared" ref="D60:P60" si="12">D58</f>
        <v>41463.920000000006</v>
      </c>
      <c r="E60" s="85">
        <f t="shared" si="12"/>
        <v>0</v>
      </c>
      <c r="F60" s="85">
        <f t="shared" si="12"/>
        <v>0</v>
      </c>
      <c r="G60" s="85">
        <f t="shared" si="12"/>
        <v>19746.920000000002</v>
      </c>
      <c r="H60" s="85">
        <f t="shared" si="12"/>
        <v>0</v>
      </c>
      <c r="I60" s="85">
        <f t="shared" si="12"/>
        <v>0</v>
      </c>
      <c r="J60" s="85">
        <f t="shared" si="12"/>
        <v>19746.920000000002</v>
      </c>
      <c r="K60" s="85">
        <f t="shared" si="12"/>
        <v>0</v>
      </c>
      <c r="L60" s="85">
        <f t="shared" si="12"/>
        <v>0</v>
      </c>
      <c r="M60" s="85">
        <f t="shared" si="12"/>
        <v>19746.920000000002</v>
      </c>
      <c r="N60" s="85">
        <f t="shared" si="12"/>
        <v>0</v>
      </c>
      <c r="O60" s="85">
        <f t="shared" si="12"/>
        <v>0</v>
      </c>
      <c r="P60" s="86">
        <f t="shared" si="12"/>
        <v>100704.68000000001</v>
      </c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6.5" customHeight="1" x14ac:dyDescent="0.25">
      <c r="A61" s="49"/>
      <c r="B61" s="49"/>
      <c r="C61" s="49"/>
      <c r="D61" s="49"/>
      <c r="E61" s="87"/>
      <c r="F61" s="49"/>
      <c r="G61" s="49"/>
      <c r="H61" s="49"/>
      <c r="I61" s="50"/>
      <c r="J61" s="49"/>
      <c r="K61" s="49"/>
      <c r="L61" s="49"/>
      <c r="M61" s="49"/>
      <c r="N61" s="49"/>
      <c r="O61" s="49"/>
      <c r="P61" s="51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6.5" customHeight="1" x14ac:dyDescent="0.25">
      <c r="A62" s="166" t="s">
        <v>136</v>
      </c>
      <c r="B62" s="167"/>
      <c r="C62" s="56"/>
      <c r="D62" s="57">
        <f t="shared" ref="D62:P62" si="13">D60+D55+D37</f>
        <v>870742.32000000007</v>
      </c>
      <c r="E62" s="57">
        <f t="shared" si="13"/>
        <v>0</v>
      </c>
      <c r="F62" s="57">
        <f t="shared" si="13"/>
        <v>0</v>
      </c>
      <c r="G62" s="57">
        <f t="shared" si="13"/>
        <v>414685.32</v>
      </c>
      <c r="H62" s="57">
        <f t="shared" si="13"/>
        <v>0</v>
      </c>
      <c r="I62" s="57">
        <f t="shared" si="13"/>
        <v>0</v>
      </c>
      <c r="J62" s="57">
        <f t="shared" si="13"/>
        <v>414685.32</v>
      </c>
      <c r="K62" s="57">
        <f t="shared" si="13"/>
        <v>0</v>
      </c>
      <c r="L62" s="57">
        <f t="shared" si="13"/>
        <v>0</v>
      </c>
      <c r="M62" s="57">
        <f t="shared" si="13"/>
        <v>414685.32</v>
      </c>
      <c r="N62" s="57">
        <f t="shared" si="13"/>
        <v>0</v>
      </c>
      <c r="O62" s="57">
        <f t="shared" si="13"/>
        <v>0</v>
      </c>
      <c r="P62" s="58">
        <f t="shared" si="13"/>
        <v>2114798.2800000003</v>
      </c>
      <c r="Q62" s="43" t="b">
        <f>P62=P9</f>
        <v>1</v>
      </c>
      <c r="R62" s="43"/>
      <c r="S62" s="43"/>
      <c r="T62" s="43"/>
      <c r="U62" s="43"/>
      <c r="V62" s="43"/>
      <c r="W62" s="43"/>
      <c r="X62" s="43"/>
      <c r="Y62" s="43"/>
    </row>
    <row r="63" spans="1:25" ht="16.5" customHeight="1" x14ac:dyDescent="0.25">
      <c r="A63" s="168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70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6.5" customHeight="1" x14ac:dyDescent="0.25">
      <c r="A64" s="43"/>
      <c r="B64" s="43"/>
      <c r="C64" s="43"/>
      <c r="D64" s="43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44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6.5" customHeight="1" x14ac:dyDescent="0.25">
      <c r="A65" s="43"/>
      <c r="B65" s="43"/>
      <c r="C65" s="43"/>
      <c r="D65" s="43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44"/>
      <c r="Q65" s="43"/>
      <c r="R65" s="52"/>
      <c r="S65" s="43"/>
      <c r="T65" s="43"/>
      <c r="U65" s="43"/>
      <c r="V65" s="43"/>
      <c r="W65" s="43"/>
      <c r="X65" s="43"/>
      <c r="Y65" s="43"/>
    </row>
    <row r="66" spans="1:25" ht="16.5" customHeight="1" x14ac:dyDescent="0.25">
      <c r="A66" s="43"/>
      <c r="B66" s="43"/>
      <c r="C66" s="43"/>
      <c r="D66" s="52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44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6.5" customHeight="1" x14ac:dyDescent="0.25">
      <c r="A67" s="43"/>
      <c r="B67" s="43"/>
      <c r="C67" s="43"/>
      <c r="D67" s="43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44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6.5" customHeight="1" x14ac:dyDescent="0.25">
      <c r="A68" s="43"/>
      <c r="B68" s="43"/>
      <c r="C68" s="43"/>
      <c r="D68" s="43"/>
      <c r="E68" s="55"/>
      <c r="F68" s="55"/>
      <c r="G68" s="55"/>
      <c r="H68" s="54"/>
      <c r="I68" s="55"/>
      <c r="J68" s="55"/>
      <c r="K68" s="55"/>
      <c r="L68" s="55"/>
      <c r="M68" s="55"/>
      <c r="N68" s="55"/>
      <c r="O68" s="55"/>
      <c r="P68" s="44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6.5" customHeight="1" x14ac:dyDescent="0.25">
      <c r="A69" s="43"/>
      <c r="B69" s="43"/>
      <c r="C69" s="43"/>
      <c r="D69" s="43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44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6.5" customHeight="1" x14ac:dyDescent="0.25">
      <c r="A70" s="43"/>
      <c r="B70" s="43"/>
      <c r="C70" s="43"/>
      <c r="D70" s="43"/>
      <c r="E70" s="43"/>
      <c r="F70" s="43"/>
      <c r="G70" s="43"/>
      <c r="H70" s="52"/>
      <c r="I70" s="43"/>
      <c r="J70" s="43"/>
      <c r="K70" s="43"/>
      <c r="L70" s="43"/>
      <c r="M70" s="43"/>
      <c r="N70" s="43"/>
      <c r="O70" s="43"/>
      <c r="P70" s="44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6.5" customHeight="1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4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6.5" customHeight="1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4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6.5" customHeight="1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4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6.5" customHeight="1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4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6.5" customHeight="1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4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6.5" customHeight="1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4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6.5" customHeight="1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4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6.5" customHeight="1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4"/>
      <c r="Q78" s="43"/>
      <c r="R78" s="43"/>
      <c r="S78" s="43"/>
      <c r="T78" s="43"/>
      <c r="U78" s="43"/>
      <c r="V78" s="43"/>
      <c r="W78" s="43"/>
      <c r="X78" s="43"/>
      <c r="Y78" s="43"/>
    </row>
    <row r="79" spans="1:25" ht="16.5" customHeight="1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4"/>
      <c r="Q79" s="43"/>
      <c r="R79" s="43"/>
      <c r="S79" s="43"/>
      <c r="T79" s="43"/>
      <c r="U79" s="43"/>
      <c r="V79" s="43"/>
      <c r="W79" s="43"/>
      <c r="X79" s="43"/>
      <c r="Y79" s="43"/>
    </row>
    <row r="80" spans="1:25" ht="16.5" customHeight="1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4"/>
      <c r="Q80" s="43"/>
      <c r="R80" s="43"/>
      <c r="S80" s="43"/>
      <c r="T80" s="43"/>
      <c r="U80" s="43"/>
      <c r="V80" s="43"/>
      <c r="W80" s="43"/>
      <c r="X80" s="43"/>
      <c r="Y80" s="43"/>
    </row>
    <row r="81" spans="1:25" ht="16.5" customHeight="1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4"/>
      <c r="Q81" s="43"/>
      <c r="R81" s="43"/>
      <c r="S81" s="43"/>
      <c r="T81" s="43"/>
      <c r="U81" s="43"/>
      <c r="V81" s="43"/>
      <c r="W81" s="43"/>
      <c r="X81" s="43"/>
      <c r="Y81" s="43"/>
    </row>
    <row r="82" spans="1:25" ht="16.5" customHeight="1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4"/>
      <c r="Q82" s="43"/>
      <c r="R82" s="43"/>
      <c r="S82" s="43"/>
      <c r="T82" s="43"/>
      <c r="U82" s="43"/>
      <c r="V82" s="43"/>
      <c r="W82" s="43"/>
      <c r="X82" s="43"/>
      <c r="Y82" s="43"/>
    </row>
    <row r="83" spans="1:25" ht="16.5" customHeight="1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4"/>
      <c r="Q83" s="43"/>
      <c r="R83" s="43"/>
      <c r="S83" s="43"/>
      <c r="T83" s="43"/>
      <c r="U83" s="43"/>
      <c r="V83" s="43"/>
      <c r="W83" s="43"/>
      <c r="X83" s="43"/>
      <c r="Y83" s="43"/>
    </row>
    <row r="84" spans="1:25" ht="16.5" customHeight="1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4"/>
      <c r="Q84" s="43"/>
      <c r="R84" s="43"/>
      <c r="S84" s="43"/>
      <c r="T84" s="43"/>
      <c r="U84" s="43"/>
      <c r="V84" s="43"/>
      <c r="W84" s="43"/>
      <c r="X84" s="43"/>
      <c r="Y84" s="43"/>
    </row>
    <row r="85" spans="1:25" ht="16.5" customHeight="1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4"/>
      <c r="Q85" s="43"/>
      <c r="R85" s="43"/>
      <c r="S85" s="43"/>
      <c r="T85" s="43"/>
      <c r="U85" s="43"/>
      <c r="V85" s="43"/>
      <c r="W85" s="43"/>
      <c r="X85" s="43"/>
      <c r="Y85" s="43"/>
    </row>
    <row r="86" spans="1:25" ht="16.5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4"/>
      <c r="Q86" s="43"/>
      <c r="R86" s="43"/>
      <c r="S86" s="43"/>
      <c r="T86" s="43"/>
      <c r="U86" s="43"/>
      <c r="V86" s="43"/>
      <c r="W86" s="43"/>
      <c r="X86" s="43"/>
      <c r="Y86" s="43"/>
    </row>
    <row r="87" spans="1:25" ht="16.5" customHeight="1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4"/>
      <c r="Q87" s="43"/>
      <c r="R87" s="43"/>
      <c r="S87" s="43"/>
      <c r="T87" s="43"/>
      <c r="U87" s="43"/>
      <c r="V87" s="43"/>
      <c r="W87" s="43"/>
      <c r="X87" s="43"/>
      <c r="Y87" s="43"/>
    </row>
    <row r="88" spans="1:25" ht="16.5" customHeight="1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4"/>
      <c r="Q88" s="43"/>
      <c r="R88" s="43"/>
      <c r="S88" s="43"/>
      <c r="T88" s="43"/>
      <c r="U88" s="43"/>
      <c r="V88" s="43"/>
      <c r="W88" s="43"/>
      <c r="X88" s="43"/>
      <c r="Y88" s="43"/>
    </row>
    <row r="89" spans="1:25" ht="16.5" customHeigh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4"/>
      <c r="Q89" s="43"/>
      <c r="R89" s="43"/>
      <c r="S89" s="43"/>
      <c r="T89" s="43"/>
      <c r="U89" s="43"/>
      <c r="V89" s="43"/>
      <c r="W89" s="43"/>
      <c r="X89" s="43"/>
      <c r="Y89" s="43"/>
    </row>
    <row r="90" spans="1:25" ht="16.5" customHeight="1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4"/>
      <c r="Q90" s="43"/>
      <c r="R90" s="43"/>
      <c r="S90" s="43"/>
      <c r="T90" s="43"/>
      <c r="U90" s="43"/>
      <c r="V90" s="43"/>
      <c r="W90" s="43"/>
      <c r="X90" s="43"/>
      <c r="Y90" s="43"/>
    </row>
    <row r="91" spans="1:25" ht="16.5" customHeight="1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4"/>
      <c r="Q91" s="43"/>
      <c r="R91" s="43"/>
      <c r="S91" s="43"/>
      <c r="T91" s="43"/>
      <c r="U91" s="43"/>
      <c r="V91" s="43"/>
      <c r="W91" s="43"/>
      <c r="X91" s="43"/>
      <c r="Y91" s="43"/>
    </row>
    <row r="92" spans="1:25" ht="16.5" customHeight="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4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6.5" customHeight="1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4"/>
      <c r="Q93" s="43"/>
      <c r="R93" s="43"/>
      <c r="S93" s="43"/>
      <c r="T93" s="43"/>
      <c r="U93" s="43"/>
      <c r="V93" s="43"/>
      <c r="W93" s="43"/>
      <c r="X93" s="43"/>
      <c r="Y93" s="43"/>
    </row>
    <row r="94" spans="1:25" ht="16.5" customHeight="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4"/>
      <c r="Q94" s="43"/>
      <c r="R94" s="43"/>
      <c r="S94" s="43"/>
      <c r="T94" s="43"/>
      <c r="U94" s="43"/>
      <c r="V94" s="43"/>
      <c r="W94" s="43"/>
      <c r="X94" s="43"/>
      <c r="Y94" s="43"/>
    </row>
    <row r="95" spans="1:25" ht="16.5" customHeight="1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4"/>
      <c r="Q95" s="43"/>
      <c r="R95" s="43"/>
      <c r="S95" s="43"/>
      <c r="T95" s="43"/>
      <c r="U95" s="43"/>
      <c r="V95" s="43"/>
      <c r="W95" s="43"/>
      <c r="X95" s="43"/>
      <c r="Y95" s="43"/>
    </row>
    <row r="96" spans="1:25" ht="16.5" customHeight="1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4"/>
      <c r="Q96" s="43"/>
      <c r="R96" s="43"/>
      <c r="S96" s="43"/>
      <c r="T96" s="43"/>
      <c r="U96" s="43"/>
      <c r="V96" s="43"/>
      <c r="W96" s="43"/>
      <c r="X96" s="43"/>
      <c r="Y96" s="43"/>
    </row>
    <row r="97" spans="1:25" ht="16.5" customHeight="1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4"/>
      <c r="Q97" s="43"/>
      <c r="R97" s="43"/>
      <c r="S97" s="43"/>
      <c r="T97" s="43"/>
      <c r="U97" s="43"/>
      <c r="V97" s="43"/>
      <c r="W97" s="43"/>
      <c r="X97" s="43"/>
      <c r="Y97" s="43"/>
    </row>
    <row r="98" spans="1:25" ht="16.5" customHeight="1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4"/>
      <c r="Q98" s="43"/>
      <c r="R98" s="43"/>
      <c r="S98" s="43"/>
      <c r="T98" s="43"/>
      <c r="U98" s="43"/>
      <c r="V98" s="43"/>
      <c r="W98" s="43"/>
      <c r="X98" s="43"/>
      <c r="Y98" s="43"/>
    </row>
    <row r="99" spans="1:25" ht="16.5" customHeight="1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4"/>
      <c r="Q99" s="43"/>
      <c r="R99" s="43"/>
      <c r="S99" s="43"/>
      <c r="T99" s="43"/>
      <c r="U99" s="43"/>
      <c r="V99" s="43"/>
      <c r="W99" s="43"/>
      <c r="X99" s="43"/>
      <c r="Y99" s="43"/>
    </row>
    <row r="100" spans="1:25" ht="16.5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4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6.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4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ht="16.5" customHeight="1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4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ht="16.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4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 ht="16.5" customHeight="1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4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ht="16.5" customHeight="1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4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ht="16.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4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ht="16.5" customHeight="1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4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ht="16.5" customHeight="1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4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 ht="16.5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4"/>
      <c r="Q109" s="43"/>
      <c r="R109" s="43"/>
      <c r="S109" s="43"/>
      <c r="T109" s="43"/>
      <c r="U109" s="43"/>
      <c r="V109" s="43"/>
      <c r="W109" s="43"/>
      <c r="X109" s="43"/>
      <c r="Y109" s="43"/>
    </row>
    <row r="110" spans="1:25" ht="16.5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4"/>
      <c r="Q110" s="43"/>
      <c r="R110" s="43"/>
      <c r="S110" s="43"/>
      <c r="T110" s="43"/>
      <c r="U110" s="43"/>
      <c r="V110" s="43"/>
      <c r="W110" s="43"/>
      <c r="X110" s="43"/>
      <c r="Y110" s="43"/>
    </row>
    <row r="111" spans="1:25" ht="16.5" customHeight="1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4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ht="16.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4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ht="16.5" customHeight="1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4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ht="16.5" customHeight="1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4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ht="16.5" customHeight="1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4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ht="16.5" customHeight="1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4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 ht="16.5" customHeight="1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4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ht="16.5" customHeight="1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4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 ht="16.5" customHeight="1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4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ht="16.5" customHeight="1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4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ht="16.5" customHeight="1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4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ht="16.5" customHeight="1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4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 ht="16.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4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 ht="16.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4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ht="16.5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4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ht="16.5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4"/>
      <c r="Q126" s="43"/>
      <c r="R126" s="43"/>
      <c r="S126" s="43"/>
      <c r="T126" s="43"/>
      <c r="U126" s="43"/>
      <c r="V126" s="43"/>
      <c r="W126" s="43"/>
      <c r="X126" s="43"/>
      <c r="Y126" s="43"/>
    </row>
    <row r="127" spans="1:25" ht="16.5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4"/>
      <c r="Q127" s="43"/>
      <c r="R127" s="43"/>
      <c r="S127" s="43"/>
      <c r="T127" s="43"/>
      <c r="U127" s="43"/>
      <c r="V127" s="43"/>
      <c r="W127" s="43"/>
      <c r="X127" s="43"/>
      <c r="Y127" s="43"/>
    </row>
    <row r="128" spans="1:25" ht="16.5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4"/>
      <c r="Q128" s="43"/>
      <c r="R128" s="43"/>
      <c r="S128" s="43"/>
      <c r="T128" s="43"/>
      <c r="U128" s="43"/>
      <c r="V128" s="43"/>
      <c r="W128" s="43"/>
      <c r="X128" s="43"/>
      <c r="Y128" s="43"/>
    </row>
    <row r="129" spans="1:25" ht="16.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4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 ht="16.5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4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 ht="16.5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4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 ht="16.5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4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ht="16.5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4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ht="16.5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4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ht="16.5" customHeight="1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4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ht="16.5" customHeight="1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4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ht="16.5" customHeight="1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4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ht="16.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4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ht="16.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4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ht="16.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4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ht="16.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4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ht="16.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4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ht="16.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4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ht="16.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4"/>
      <c r="Q144" s="43"/>
      <c r="R144" s="43"/>
      <c r="S144" s="43"/>
      <c r="T144" s="43"/>
      <c r="U144" s="43"/>
      <c r="V144" s="43"/>
      <c r="W144" s="43"/>
      <c r="X144" s="43"/>
      <c r="Y144" s="43"/>
    </row>
    <row r="145" spans="1:25" ht="16.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4"/>
      <c r="Q145" s="43"/>
      <c r="R145" s="43"/>
      <c r="S145" s="43"/>
      <c r="T145" s="43"/>
      <c r="U145" s="43"/>
      <c r="V145" s="43"/>
      <c r="W145" s="43"/>
      <c r="X145" s="43"/>
      <c r="Y145" s="43"/>
    </row>
    <row r="146" spans="1:25" ht="16.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4"/>
      <c r="Q146" s="43"/>
      <c r="R146" s="43"/>
      <c r="S146" s="43"/>
      <c r="T146" s="43"/>
      <c r="U146" s="43"/>
      <c r="V146" s="43"/>
      <c r="W146" s="43"/>
      <c r="X146" s="43"/>
      <c r="Y146" s="43"/>
    </row>
    <row r="147" spans="1:25" ht="16.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4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ht="16.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4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ht="16.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4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ht="16.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4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ht="16.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4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ht="16.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4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ht="16.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4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ht="16.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4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ht="16.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4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ht="16.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4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 ht="16.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4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 ht="16.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4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 ht="16.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4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 ht="16.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4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 ht="16.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4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 ht="16.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4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1:25" ht="16.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4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1:25" ht="16.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4"/>
      <c r="Q164" s="43"/>
      <c r="R164" s="43"/>
      <c r="S164" s="43"/>
      <c r="T164" s="43"/>
      <c r="U164" s="43"/>
      <c r="V164" s="43"/>
      <c r="W164" s="43"/>
      <c r="X164" s="43"/>
      <c r="Y164" s="43"/>
    </row>
    <row r="165" spans="1:25" ht="16.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4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 ht="16.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4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 ht="16.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4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 ht="16.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4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 ht="16.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4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 ht="16.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4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 ht="16.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4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 ht="16.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4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 ht="16.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4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 ht="16.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4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 ht="16.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4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 ht="16.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4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 ht="16.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4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 ht="16.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4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 ht="16.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4"/>
      <c r="Q179" s="43"/>
      <c r="R179" s="43"/>
      <c r="S179" s="43"/>
      <c r="T179" s="43"/>
      <c r="U179" s="43"/>
      <c r="V179" s="43"/>
      <c r="W179" s="43"/>
      <c r="X179" s="43"/>
      <c r="Y179" s="43"/>
    </row>
    <row r="180" spans="1:25" ht="16.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4"/>
      <c r="Q180" s="43"/>
      <c r="R180" s="43"/>
      <c r="S180" s="43"/>
      <c r="T180" s="43"/>
      <c r="U180" s="43"/>
      <c r="V180" s="43"/>
      <c r="W180" s="43"/>
      <c r="X180" s="43"/>
      <c r="Y180" s="43"/>
    </row>
    <row r="181" spans="1:25" ht="16.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4"/>
      <c r="Q181" s="43"/>
      <c r="R181" s="43"/>
      <c r="S181" s="43"/>
      <c r="T181" s="43"/>
      <c r="U181" s="43"/>
      <c r="V181" s="43"/>
      <c r="W181" s="43"/>
      <c r="X181" s="43"/>
      <c r="Y181" s="43"/>
    </row>
    <row r="182" spans="1:25" ht="16.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4"/>
      <c r="Q182" s="43"/>
      <c r="R182" s="43"/>
      <c r="S182" s="43"/>
      <c r="T182" s="43"/>
      <c r="U182" s="43"/>
      <c r="V182" s="43"/>
      <c r="W182" s="43"/>
      <c r="X182" s="43"/>
      <c r="Y182" s="43"/>
    </row>
    <row r="183" spans="1:25" ht="16.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4"/>
      <c r="Q183" s="43"/>
      <c r="R183" s="43"/>
      <c r="S183" s="43"/>
      <c r="T183" s="43"/>
      <c r="U183" s="43"/>
      <c r="V183" s="43"/>
      <c r="W183" s="43"/>
      <c r="X183" s="43"/>
      <c r="Y183" s="43"/>
    </row>
    <row r="184" spans="1:25" ht="16.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4"/>
      <c r="Q184" s="43"/>
      <c r="R184" s="43"/>
      <c r="S184" s="43"/>
      <c r="T184" s="43"/>
      <c r="U184" s="43"/>
      <c r="V184" s="43"/>
      <c r="W184" s="43"/>
      <c r="X184" s="43"/>
      <c r="Y184" s="43"/>
    </row>
    <row r="185" spans="1:25" ht="16.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4"/>
      <c r="Q185" s="43"/>
      <c r="R185" s="43"/>
      <c r="S185" s="43"/>
      <c r="T185" s="43"/>
      <c r="U185" s="43"/>
      <c r="V185" s="43"/>
      <c r="W185" s="43"/>
      <c r="X185" s="43"/>
      <c r="Y185" s="43"/>
    </row>
    <row r="186" spans="1:25" ht="16.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4"/>
      <c r="Q186" s="43"/>
      <c r="R186" s="43"/>
      <c r="S186" s="43"/>
      <c r="T186" s="43"/>
      <c r="U186" s="43"/>
      <c r="V186" s="43"/>
      <c r="W186" s="43"/>
      <c r="X186" s="43"/>
      <c r="Y186" s="43"/>
    </row>
    <row r="187" spans="1:25" ht="16.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4"/>
      <c r="Q187" s="43"/>
      <c r="R187" s="43"/>
      <c r="S187" s="43"/>
      <c r="T187" s="43"/>
      <c r="U187" s="43"/>
      <c r="V187" s="43"/>
      <c r="W187" s="43"/>
      <c r="X187" s="43"/>
      <c r="Y187" s="43"/>
    </row>
    <row r="188" spans="1:25" ht="16.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4"/>
      <c r="Q188" s="43"/>
      <c r="R188" s="43"/>
      <c r="S188" s="43"/>
      <c r="T188" s="43"/>
      <c r="U188" s="43"/>
      <c r="V188" s="43"/>
      <c r="W188" s="43"/>
      <c r="X188" s="43"/>
      <c r="Y188" s="43"/>
    </row>
    <row r="189" spans="1:25" ht="16.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4"/>
      <c r="Q189" s="43"/>
      <c r="R189" s="43"/>
      <c r="S189" s="43"/>
      <c r="T189" s="43"/>
      <c r="U189" s="43"/>
      <c r="V189" s="43"/>
      <c r="W189" s="43"/>
      <c r="X189" s="43"/>
      <c r="Y189" s="43"/>
    </row>
    <row r="190" spans="1:25" ht="16.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4"/>
      <c r="Q190" s="43"/>
      <c r="R190" s="43"/>
      <c r="S190" s="43"/>
      <c r="T190" s="43"/>
      <c r="U190" s="43"/>
      <c r="V190" s="43"/>
      <c r="W190" s="43"/>
      <c r="X190" s="43"/>
      <c r="Y190" s="43"/>
    </row>
    <row r="191" spans="1:25" ht="16.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4"/>
      <c r="Q191" s="43"/>
      <c r="R191" s="43"/>
      <c r="S191" s="43"/>
      <c r="T191" s="43"/>
      <c r="U191" s="43"/>
      <c r="V191" s="43"/>
      <c r="W191" s="43"/>
      <c r="X191" s="43"/>
      <c r="Y191" s="43"/>
    </row>
    <row r="192" spans="1:25" ht="16.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4"/>
      <c r="Q192" s="43"/>
      <c r="R192" s="43"/>
      <c r="S192" s="43"/>
      <c r="T192" s="43"/>
      <c r="U192" s="43"/>
      <c r="V192" s="43"/>
      <c r="W192" s="43"/>
      <c r="X192" s="43"/>
      <c r="Y192" s="43"/>
    </row>
    <row r="193" spans="1:25" ht="16.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4"/>
      <c r="Q193" s="43"/>
      <c r="R193" s="43"/>
      <c r="S193" s="43"/>
      <c r="T193" s="43"/>
      <c r="U193" s="43"/>
      <c r="V193" s="43"/>
      <c r="W193" s="43"/>
      <c r="X193" s="43"/>
      <c r="Y193" s="43"/>
    </row>
    <row r="194" spans="1:25" ht="16.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4"/>
      <c r="Q194" s="43"/>
      <c r="R194" s="43"/>
      <c r="S194" s="43"/>
      <c r="T194" s="43"/>
      <c r="U194" s="43"/>
      <c r="V194" s="43"/>
      <c r="W194" s="43"/>
      <c r="X194" s="43"/>
      <c r="Y194" s="43"/>
    </row>
    <row r="195" spans="1:25" ht="16.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4"/>
      <c r="Q195" s="43"/>
      <c r="R195" s="43"/>
      <c r="S195" s="43"/>
      <c r="T195" s="43"/>
      <c r="U195" s="43"/>
      <c r="V195" s="43"/>
      <c r="W195" s="43"/>
      <c r="X195" s="43"/>
      <c r="Y195" s="43"/>
    </row>
    <row r="196" spans="1:25" ht="16.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4"/>
      <c r="Q196" s="43"/>
      <c r="R196" s="43"/>
      <c r="S196" s="43"/>
      <c r="T196" s="43"/>
      <c r="U196" s="43"/>
      <c r="V196" s="43"/>
      <c r="W196" s="43"/>
      <c r="X196" s="43"/>
      <c r="Y196" s="43"/>
    </row>
    <row r="197" spans="1:25" ht="16.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4"/>
      <c r="Q197" s="43"/>
      <c r="R197" s="43"/>
      <c r="S197" s="43"/>
      <c r="T197" s="43"/>
      <c r="U197" s="43"/>
      <c r="V197" s="43"/>
      <c r="W197" s="43"/>
      <c r="X197" s="43"/>
      <c r="Y197" s="43"/>
    </row>
    <row r="198" spans="1:25" ht="16.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4"/>
      <c r="Q198" s="43"/>
      <c r="R198" s="43"/>
      <c r="S198" s="43"/>
      <c r="T198" s="43"/>
      <c r="U198" s="43"/>
      <c r="V198" s="43"/>
      <c r="W198" s="43"/>
      <c r="X198" s="43"/>
      <c r="Y198" s="43"/>
    </row>
    <row r="199" spans="1:25" ht="16.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4"/>
      <c r="Q199" s="43"/>
      <c r="R199" s="43"/>
      <c r="S199" s="43"/>
      <c r="T199" s="43"/>
      <c r="U199" s="43"/>
      <c r="V199" s="43"/>
      <c r="W199" s="43"/>
      <c r="X199" s="43"/>
      <c r="Y199" s="43"/>
    </row>
    <row r="200" spans="1:25" ht="16.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4"/>
      <c r="Q200" s="43"/>
      <c r="R200" s="43"/>
      <c r="S200" s="43"/>
      <c r="T200" s="43"/>
      <c r="U200" s="43"/>
      <c r="V200" s="43"/>
      <c r="W200" s="43"/>
      <c r="X200" s="43"/>
      <c r="Y200" s="43"/>
    </row>
    <row r="201" spans="1:25" ht="16.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4"/>
      <c r="Q201" s="43"/>
      <c r="R201" s="43"/>
      <c r="S201" s="43"/>
      <c r="T201" s="43"/>
      <c r="U201" s="43"/>
      <c r="V201" s="43"/>
      <c r="W201" s="43"/>
      <c r="X201" s="43"/>
      <c r="Y201" s="43"/>
    </row>
    <row r="202" spans="1:25" ht="16.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4"/>
      <c r="Q202" s="43"/>
      <c r="R202" s="43"/>
      <c r="S202" s="43"/>
      <c r="T202" s="43"/>
      <c r="U202" s="43"/>
      <c r="V202" s="43"/>
      <c r="W202" s="43"/>
      <c r="X202" s="43"/>
      <c r="Y202" s="43"/>
    </row>
    <row r="203" spans="1:25" ht="16.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4"/>
      <c r="Q203" s="43"/>
      <c r="R203" s="43"/>
      <c r="S203" s="43"/>
      <c r="T203" s="43"/>
      <c r="U203" s="43"/>
      <c r="V203" s="43"/>
      <c r="W203" s="43"/>
      <c r="X203" s="43"/>
      <c r="Y203" s="43"/>
    </row>
    <row r="204" spans="1:25" ht="16.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4"/>
      <c r="Q204" s="43"/>
      <c r="R204" s="43"/>
      <c r="S204" s="43"/>
      <c r="T204" s="43"/>
      <c r="U204" s="43"/>
      <c r="V204" s="43"/>
      <c r="W204" s="43"/>
      <c r="X204" s="43"/>
      <c r="Y204" s="43"/>
    </row>
    <row r="205" spans="1:25" ht="16.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4"/>
      <c r="Q205" s="43"/>
      <c r="R205" s="43"/>
      <c r="S205" s="43"/>
      <c r="T205" s="43"/>
      <c r="U205" s="43"/>
      <c r="V205" s="43"/>
      <c r="W205" s="43"/>
      <c r="X205" s="43"/>
      <c r="Y205" s="43"/>
    </row>
    <row r="206" spans="1:25" ht="16.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4"/>
      <c r="Q206" s="43"/>
      <c r="R206" s="43"/>
      <c r="S206" s="43"/>
      <c r="T206" s="43"/>
      <c r="U206" s="43"/>
      <c r="V206" s="43"/>
      <c r="W206" s="43"/>
      <c r="X206" s="43"/>
      <c r="Y206" s="43"/>
    </row>
    <row r="207" spans="1:25" ht="16.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4"/>
      <c r="Q207" s="43"/>
      <c r="R207" s="43"/>
      <c r="S207" s="43"/>
      <c r="T207" s="43"/>
      <c r="U207" s="43"/>
      <c r="V207" s="43"/>
      <c r="W207" s="43"/>
      <c r="X207" s="43"/>
      <c r="Y207" s="43"/>
    </row>
    <row r="208" spans="1:25" ht="16.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4"/>
      <c r="Q208" s="43"/>
      <c r="R208" s="43"/>
      <c r="S208" s="43"/>
      <c r="T208" s="43"/>
      <c r="U208" s="43"/>
      <c r="V208" s="43"/>
      <c r="W208" s="43"/>
      <c r="X208" s="43"/>
      <c r="Y208" s="43"/>
    </row>
    <row r="209" spans="1:25" ht="16.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4"/>
      <c r="Q209" s="43"/>
      <c r="R209" s="43"/>
      <c r="S209" s="43"/>
      <c r="T209" s="43"/>
      <c r="U209" s="43"/>
      <c r="V209" s="43"/>
      <c r="W209" s="43"/>
      <c r="X209" s="43"/>
      <c r="Y209" s="43"/>
    </row>
    <row r="210" spans="1:25" ht="16.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4"/>
      <c r="Q210" s="43"/>
      <c r="R210" s="43"/>
      <c r="S210" s="43"/>
      <c r="T210" s="43"/>
      <c r="U210" s="43"/>
      <c r="V210" s="43"/>
      <c r="W210" s="43"/>
      <c r="X210" s="43"/>
      <c r="Y210" s="43"/>
    </row>
    <row r="211" spans="1:25" ht="16.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4"/>
      <c r="Q211" s="43"/>
      <c r="R211" s="43"/>
      <c r="S211" s="43"/>
      <c r="T211" s="43"/>
      <c r="U211" s="43"/>
      <c r="V211" s="43"/>
      <c r="W211" s="43"/>
      <c r="X211" s="43"/>
      <c r="Y211" s="43"/>
    </row>
    <row r="212" spans="1:25" ht="16.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4"/>
      <c r="Q212" s="43"/>
      <c r="R212" s="43"/>
      <c r="S212" s="43"/>
      <c r="T212" s="43"/>
      <c r="U212" s="43"/>
      <c r="V212" s="43"/>
      <c r="W212" s="43"/>
      <c r="X212" s="43"/>
      <c r="Y212" s="43"/>
    </row>
    <row r="213" spans="1:25" ht="16.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4"/>
      <c r="Q213" s="43"/>
      <c r="R213" s="43"/>
      <c r="S213" s="43"/>
      <c r="T213" s="43"/>
      <c r="U213" s="43"/>
      <c r="V213" s="43"/>
      <c r="W213" s="43"/>
      <c r="X213" s="43"/>
      <c r="Y213" s="43"/>
    </row>
    <row r="214" spans="1:25" ht="16.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4"/>
      <c r="Q214" s="43"/>
      <c r="R214" s="43"/>
      <c r="S214" s="43"/>
      <c r="T214" s="43"/>
      <c r="U214" s="43"/>
      <c r="V214" s="43"/>
      <c r="W214" s="43"/>
      <c r="X214" s="43"/>
      <c r="Y214" s="43"/>
    </row>
    <row r="215" spans="1:25" ht="16.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4"/>
      <c r="Q215" s="43"/>
      <c r="R215" s="43"/>
      <c r="S215" s="43"/>
      <c r="T215" s="43"/>
      <c r="U215" s="43"/>
      <c r="V215" s="43"/>
      <c r="W215" s="43"/>
      <c r="X215" s="43"/>
      <c r="Y215" s="43"/>
    </row>
    <row r="216" spans="1:25" ht="16.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4"/>
      <c r="Q216" s="43"/>
      <c r="R216" s="43"/>
      <c r="S216" s="43"/>
      <c r="T216" s="43"/>
      <c r="U216" s="43"/>
      <c r="V216" s="43"/>
      <c r="W216" s="43"/>
      <c r="X216" s="43"/>
      <c r="Y216" s="43"/>
    </row>
    <row r="217" spans="1:25" ht="16.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4"/>
      <c r="Q217" s="43"/>
      <c r="R217" s="43"/>
      <c r="S217" s="43"/>
      <c r="T217" s="43"/>
      <c r="U217" s="43"/>
      <c r="V217" s="43"/>
      <c r="W217" s="43"/>
      <c r="X217" s="43"/>
      <c r="Y217" s="43"/>
    </row>
    <row r="218" spans="1:25" ht="16.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4"/>
      <c r="Q218" s="43"/>
      <c r="R218" s="43"/>
      <c r="S218" s="43"/>
      <c r="T218" s="43"/>
      <c r="U218" s="43"/>
      <c r="V218" s="43"/>
      <c r="W218" s="43"/>
      <c r="X218" s="43"/>
      <c r="Y218" s="43"/>
    </row>
    <row r="219" spans="1:25" ht="16.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4"/>
      <c r="Q219" s="43"/>
      <c r="R219" s="43"/>
      <c r="S219" s="43"/>
      <c r="T219" s="43"/>
      <c r="U219" s="43"/>
      <c r="V219" s="43"/>
      <c r="W219" s="43"/>
      <c r="X219" s="43"/>
      <c r="Y219" s="43"/>
    </row>
    <row r="220" spans="1:25" ht="16.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4"/>
      <c r="Q220" s="43"/>
      <c r="R220" s="43"/>
      <c r="S220" s="43"/>
      <c r="T220" s="43"/>
      <c r="U220" s="43"/>
      <c r="V220" s="43"/>
      <c r="W220" s="43"/>
      <c r="X220" s="43"/>
      <c r="Y220" s="43"/>
    </row>
    <row r="221" spans="1:25" ht="16.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4"/>
      <c r="Q221" s="43"/>
      <c r="R221" s="43"/>
      <c r="S221" s="43"/>
      <c r="T221" s="43"/>
      <c r="U221" s="43"/>
      <c r="V221" s="43"/>
      <c r="W221" s="43"/>
      <c r="X221" s="43"/>
      <c r="Y221" s="43"/>
    </row>
    <row r="222" spans="1:25" ht="16.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4"/>
      <c r="Q222" s="43"/>
      <c r="R222" s="43"/>
      <c r="S222" s="43"/>
      <c r="T222" s="43"/>
      <c r="U222" s="43"/>
      <c r="V222" s="43"/>
      <c r="W222" s="43"/>
      <c r="X222" s="43"/>
      <c r="Y222" s="43"/>
    </row>
    <row r="223" spans="1:25" ht="16.5" customHeight="1" x14ac:dyDescent="0.2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4"/>
      <c r="Q223" s="43"/>
      <c r="R223" s="43"/>
      <c r="S223" s="43"/>
      <c r="T223" s="43"/>
      <c r="U223" s="43"/>
      <c r="V223" s="43"/>
      <c r="W223" s="43"/>
      <c r="X223" s="43"/>
      <c r="Y223" s="43"/>
    </row>
    <row r="224" spans="1:25" ht="16.5" customHeight="1" x14ac:dyDescent="0.2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4"/>
      <c r="Q224" s="43"/>
      <c r="R224" s="43"/>
      <c r="S224" s="43"/>
      <c r="T224" s="43"/>
      <c r="U224" s="43"/>
      <c r="V224" s="43"/>
      <c r="W224" s="43"/>
      <c r="X224" s="43"/>
      <c r="Y224" s="43"/>
    </row>
    <row r="225" spans="1:25" ht="16.5" customHeight="1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4"/>
      <c r="Q225" s="43"/>
      <c r="R225" s="43"/>
      <c r="S225" s="43"/>
      <c r="T225" s="43"/>
      <c r="U225" s="43"/>
      <c r="V225" s="43"/>
      <c r="W225" s="43"/>
      <c r="X225" s="43"/>
      <c r="Y225" s="43"/>
    </row>
    <row r="226" spans="1:25" ht="16.5" customHeight="1" x14ac:dyDescent="0.2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4"/>
      <c r="Q226" s="43"/>
      <c r="R226" s="43"/>
      <c r="S226" s="43"/>
      <c r="T226" s="43"/>
      <c r="U226" s="43"/>
      <c r="V226" s="43"/>
      <c r="W226" s="43"/>
      <c r="X226" s="43"/>
      <c r="Y226" s="43"/>
    </row>
    <row r="227" spans="1:25" ht="16.5" customHeight="1" x14ac:dyDescent="0.2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4"/>
      <c r="Q227" s="43"/>
      <c r="R227" s="43"/>
      <c r="S227" s="43"/>
      <c r="T227" s="43"/>
      <c r="U227" s="43"/>
      <c r="V227" s="43"/>
      <c r="W227" s="43"/>
      <c r="X227" s="43"/>
      <c r="Y227" s="43"/>
    </row>
    <row r="228" spans="1:25" ht="16.5" customHeight="1" x14ac:dyDescent="0.2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4"/>
      <c r="Q228" s="43"/>
      <c r="R228" s="43"/>
      <c r="S228" s="43"/>
      <c r="T228" s="43"/>
      <c r="U228" s="43"/>
      <c r="V228" s="43"/>
      <c r="W228" s="43"/>
      <c r="X228" s="43"/>
      <c r="Y228" s="43"/>
    </row>
    <row r="229" spans="1:25" ht="16.5" customHeight="1" x14ac:dyDescent="0.2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4"/>
      <c r="Q229" s="43"/>
      <c r="R229" s="43"/>
      <c r="S229" s="43"/>
      <c r="T229" s="43"/>
      <c r="U229" s="43"/>
      <c r="V229" s="43"/>
      <c r="W229" s="43"/>
      <c r="X229" s="43"/>
      <c r="Y229" s="43"/>
    </row>
    <row r="230" spans="1:25" ht="16.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4"/>
      <c r="Q230" s="43"/>
      <c r="R230" s="43"/>
      <c r="S230" s="43"/>
      <c r="T230" s="43"/>
      <c r="U230" s="43"/>
      <c r="V230" s="43"/>
      <c r="W230" s="43"/>
      <c r="X230" s="43"/>
      <c r="Y230" s="43"/>
    </row>
    <row r="231" spans="1:25" ht="16.5" customHeight="1" x14ac:dyDescent="0.2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4"/>
      <c r="Q231" s="43"/>
      <c r="R231" s="43"/>
      <c r="S231" s="43"/>
      <c r="T231" s="43"/>
      <c r="U231" s="43"/>
      <c r="V231" s="43"/>
      <c r="W231" s="43"/>
      <c r="X231" s="43"/>
      <c r="Y231" s="43"/>
    </row>
    <row r="232" spans="1:25" ht="16.5" customHeight="1" x14ac:dyDescent="0.2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4"/>
      <c r="Q232" s="43"/>
      <c r="R232" s="43"/>
      <c r="S232" s="43"/>
      <c r="T232" s="43"/>
      <c r="U232" s="43"/>
      <c r="V232" s="43"/>
      <c r="W232" s="43"/>
      <c r="X232" s="43"/>
      <c r="Y232" s="43"/>
    </row>
    <row r="233" spans="1:25" ht="16.5" customHeight="1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4"/>
      <c r="Q233" s="43"/>
      <c r="R233" s="43"/>
      <c r="S233" s="43"/>
      <c r="T233" s="43"/>
      <c r="U233" s="43"/>
      <c r="V233" s="43"/>
      <c r="W233" s="43"/>
      <c r="X233" s="43"/>
      <c r="Y233" s="43"/>
    </row>
    <row r="234" spans="1:25" ht="16.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4"/>
      <c r="Q234" s="43"/>
      <c r="R234" s="43"/>
      <c r="S234" s="43"/>
      <c r="T234" s="43"/>
      <c r="U234" s="43"/>
      <c r="V234" s="43"/>
      <c r="W234" s="43"/>
      <c r="X234" s="43"/>
      <c r="Y234" s="43"/>
    </row>
    <row r="235" spans="1:25" ht="16.5" customHeight="1" x14ac:dyDescent="0.2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4"/>
      <c r="Q235" s="43"/>
      <c r="R235" s="43"/>
      <c r="S235" s="43"/>
      <c r="T235" s="43"/>
      <c r="U235" s="43"/>
      <c r="V235" s="43"/>
      <c r="W235" s="43"/>
      <c r="X235" s="43"/>
      <c r="Y235" s="43"/>
    </row>
    <row r="236" spans="1:25" ht="16.5" customHeight="1" x14ac:dyDescent="0.2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4"/>
      <c r="Q236" s="43"/>
      <c r="R236" s="43"/>
      <c r="S236" s="43"/>
      <c r="T236" s="43"/>
      <c r="U236" s="43"/>
      <c r="V236" s="43"/>
      <c r="W236" s="43"/>
      <c r="X236" s="43"/>
      <c r="Y236" s="43"/>
    </row>
    <row r="237" spans="1:25" ht="16.5" customHeight="1" x14ac:dyDescent="0.2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4"/>
      <c r="Q237" s="43"/>
      <c r="R237" s="43"/>
      <c r="S237" s="43"/>
      <c r="T237" s="43"/>
      <c r="U237" s="43"/>
      <c r="V237" s="43"/>
      <c r="W237" s="43"/>
      <c r="X237" s="43"/>
      <c r="Y237" s="43"/>
    </row>
    <row r="238" spans="1:25" ht="16.5" customHeight="1" x14ac:dyDescent="0.2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4"/>
      <c r="Q238" s="43"/>
      <c r="R238" s="43"/>
      <c r="S238" s="43"/>
      <c r="T238" s="43"/>
      <c r="U238" s="43"/>
      <c r="V238" s="43"/>
      <c r="W238" s="43"/>
      <c r="X238" s="43"/>
      <c r="Y238" s="43"/>
    </row>
    <row r="239" spans="1:25" ht="16.5" customHeight="1" x14ac:dyDescent="0.2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4"/>
      <c r="Q239" s="43"/>
      <c r="R239" s="43"/>
      <c r="S239" s="43"/>
      <c r="T239" s="43"/>
      <c r="U239" s="43"/>
      <c r="V239" s="43"/>
      <c r="W239" s="43"/>
      <c r="X239" s="43"/>
      <c r="Y239" s="43"/>
    </row>
    <row r="240" spans="1:25" ht="16.5" customHeight="1" x14ac:dyDescent="0.2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4"/>
      <c r="Q240" s="43"/>
      <c r="R240" s="43"/>
      <c r="S240" s="43"/>
      <c r="T240" s="43"/>
      <c r="U240" s="43"/>
      <c r="V240" s="43"/>
      <c r="W240" s="43"/>
      <c r="X240" s="43"/>
      <c r="Y240" s="43"/>
    </row>
    <row r="241" spans="1:25" ht="16.5" customHeight="1" x14ac:dyDescent="0.2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4"/>
      <c r="Q241" s="43"/>
      <c r="R241" s="43"/>
      <c r="S241" s="43"/>
      <c r="T241" s="43"/>
      <c r="U241" s="43"/>
      <c r="V241" s="43"/>
      <c r="W241" s="43"/>
      <c r="X241" s="43"/>
      <c r="Y241" s="43"/>
    </row>
    <row r="242" spans="1:25" ht="16.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4"/>
      <c r="Q242" s="43"/>
      <c r="R242" s="43"/>
      <c r="S242" s="43"/>
      <c r="T242" s="43"/>
      <c r="U242" s="43"/>
      <c r="V242" s="43"/>
      <c r="W242" s="43"/>
      <c r="X242" s="43"/>
      <c r="Y242" s="43"/>
    </row>
    <row r="243" spans="1:25" ht="16.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4"/>
      <c r="Q243" s="43"/>
      <c r="R243" s="43"/>
      <c r="S243" s="43"/>
      <c r="T243" s="43"/>
      <c r="U243" s="43"/>
      <c r="V243" s="43"/>
      <c r="W243" s="43"/>
      <c r="X243" s="43"/>
      <c r="Y243" s="43"/>
    </row>
    <row r="244" spans="1:25" ht="16.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4"/>
      <c r="Q244" s="43"/>
      <c r="R244" s="43"/>
      <c r="S244" s="43"/>
      <c r="T244" s="43"/>
      <c r="U244" s="43"/>
      <c r="V244" s="43"/>
      <c r="W244" s="43"/>
      <c r="X244" s="43"/>
      <c r="Y244" s="43"/>
    </row>
    <row r="245" spans="1:25" ht="16.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4"/>
      <c r="Q245" s="43"/>
      <c r="R245" s="43"/>
      <c r="S245" s="43"/>
      <c r="T245" s="43"/>
      <c r="U245" s="43"/>
      <c r="V245" s="43"/>
      <c r="W245" s="43"/>
      <c r="X245" s="43"/>
      <c r="Y245" s="43"/>
    </row>
    <row r="246" spans="1:25" ht="16.5" customHeight="1" x14ac:dyDescent="0.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4"/>
      <c r="Q246" s="43"/>
      <c r="R246" s="43"/>
      <c r="S246" s="43"/>
      <c r="T246" s="43"/>
      <c r="U246" s="43"/>
      <c r="V246" s="43"/>
      <c r="W246" s="43"/>
      <c r="X246" s="43"/>
      <c r="Y246" s="43"/>
    </row>
    <row r="247" spans="1:25" ht="16.5" customHeight="1" x14ac:dyDescent="0.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4"/>
      <c r="Q247" s="43"/>
      <c r="R247" s="43"/>
      <c r="S247" s="43"/>
      <c r="T247" s="43"/>
      <c r="U247" s="43"/>
      <c r="V247" s="43"/>
      <c r="W247" s="43"/>
      <c r="X247" s="43"/>
      <c r="Y247" s="43"/>
    </row>
    <row r="248" spans="1:25" ht="16.5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4"/>
      <c r="Q248" s="43"/>
      <c r="R248" s="43"/>
      <c r="S248" s="43"/>
      <c r="T248" s="43"/>
      <c r="U248" s="43"/>
      <c r="V248" s="43"/>
      <c r="W248" s="43"/>
      <c r="X248" s="43"/>
      <c r="Y248" s="43"/>
    </row>
    <row r="249" spans="1:25" ht="16.5" customHeight="1" x14ac:dyDescent="0.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4"/>
      <c r="Q249" s="43"/>
      <c r="R249" s="43"/>
      <c r="S249" s="43"/>
      <c r="T249" s="43"/>
      <c r="U249" s="43"/>
      <c r="V249" s="43"/>
      <c r="W249" s="43"/>
      <c r="X249" s="43"/>
      <c r="Y249" s="43"/>
    </row>
    <row r="250" spans="1:25" ht="16.5" customHeight="1" x14ac:dyDescent="0.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4"/>
      <c r="Q250" s="43"/>
      <c r="R250" s="43"/>
      <c r="S250" s="43"/>
      <c r="T250" s="43"/>
      <c r="U250" s="43"/>
      <c r="V250" s="43"/>
      <c r="W250" s="43"/>
      <c r="X250" s="43"/>
      <c r="Y250" s="43"/>
    </row>
    <row r="251" spans="1:25" ht="16.5" customHeight="1" x14ac:dyDescent="0.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4"/>
      <c r="Q251" s="43"/>
      <c r="R251" s="43"/>
      <c r="S251" s="43"/>
      <c r="T251" s="43"/>
      <c r="U251" s="43"/>
      <c r="V251" s="43"/>
      <c r="W251" s="43"/>
      <c r="X251" s="43"/>
      <c r="Y251" s="43"/>
    </row>
    <row r="252" spans="1:25" ht="16.5" customHeight="1" x14ac:dyDescent="0.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4"/>
      <c r="Q252" s="43"/>
      <c r="R252" s="43"/>
      <c r="S252" s="43"/>
      <c r="T252" s="43"/>
      <c r="U252" s="43"/>
      <c r="V252" s="43"/>
      <c r="W252" s="43"/>
      <c r="X252" s="43"/>
      <c r="Y252" s="43"/>
    </row>
    <row r="253" spans="1:25" ht="16.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4"/>
      <c r="Q253" s="43"/>
      <c r="R253" s="43"/>
      <c r="S253" s="43"/>
      <c r="T253" s="43"/>
      <c r="U253" s="43"/>
      <c r="V253" s="43"/>
      <c r="W253" s="43"/>
      <c r="X253" s="43"/>
      <c r="Y253" s="43"/>
    </row>
    <row r="254" spans="1:25" ht="16.5" customHeight="1" x14ac:dyDescent="0.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4"/>
      <c r="Q254" s="43"/>
      <c r="R254" s="43"/>
      <c r="S254" s="43"/>
      <c r="T254" s="43"/>
      <c r="U254" s="43"/>
      <c r="V254" s="43"/>
      <c r="W254" s="43"/>
      <c r="X254" s="43"/>
      <c r="Y254" s="43"/>
    </row>
    <row r="255" spans="1:25" ht="16.5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4"/>
      <c r="Q255" s="43"/>
      <c r="R255" s="43"/>
      <c r="S255" s="43"/>
      <c r="T255" s="43"/>
      <c r="U255" s="43"/>
      <c r="V255" s="43"/>
      <c r="W255" s="43"/>
      <c r="X255" s="43"/>
      <c r="Y255" s="43"/>
    </row>
    <row r="256" spans="1:25" ht="16.5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4"/>
      <c r="Q256" s="43"/>
      <c r="R256" s="43"/>
      <c r="S256" s="43"/>
      <c r="T256" s="43"/>
      <c r="U256" s="43"/>
      <c r="V256" s="43"/>
      <c r="W256" s="43"/>
      <c r="X256" s="43"/>
      <c r="Y256" s="43"/>
    </row>
    <row r="257" spans="1:25" ht="16.5" customHeight="1" x14ac:dyDescent="0.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4"/>
      <c r="Q257" s="43"/>
      <c r="R257" s="43"/>
      <c r="S257" s="43"/>
      <c r="T257" s="43"/>
      <c r="U257" s="43"/>
      <c r="V257" s="43"/>
      <c r="W257" s="43"/>
      <c r="X257" s="43"/>
      <c r="Y257" s="43"/>
    </row>
    <row r="258" spans="1:25" ht="16.5" customHeight="1" x14ac:dyDescent="0.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4"/>
      <c r="Q258" s="43"/>
      <c r="R258" s="43"/>
      <c r="S258" s="43"/>
      <c r="T258" s="43"/>
      <c r="U258" s="43"/>
      <c r="V258" s="43"/>
      <c r="W258" s="43"/>
      <c r="X258" s="43"/>
      <c r="Y258" s="43"/>
    </row>
    <row r="259" spans="1:25" ht="16.5" customHeight="1" x14ac:dyDescent="0.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4"/>
      <c r="Q259" s="43"/>
      <c r="R259" s="43"/>
      <c r="S259" s="43"/>
      <c r="T259" s="43"/>
      <c r="U259" s="43"/>
      <c r="V259" s="43"/>
      <c r="W259" s="43"/>
      <c r="X259" s="43"/>
      <c r="Y259" s="43"/>
    </row>
    <row r="260" spans="1:25" ht="16.5" customHeight="1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4"/>
      <c r="Q260" s="43"/>
      <c r="R260" s="43"/>
      <c r="S260" s="43"/>
      <c r="T260" s="43"/>
      <c r="U260" s="43"/>
      <c r="V260" s="43"/>
      <c r="W260" s="43"/>
      <c r="X260" s="43"/>
      <c r="Y260" s="43"/>
    </row>
    <row r="261" spans="1:25" ht="16.5" customHeight="1" x14ac:dyDescent="0.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4"/>
      <c r="Q261" s="43"/>
      <c r="R261" s="43"/>
      <c r="S261" s="43"/>
      <c r="T261" s="43"/>
      <c r="U261" s="43"/>
      <c r="V261" s="43"/>
      <c r="W261" s="43"/>
      <c r="X261" s="43"/>
      <c r="Y261" s="43"/>
    </row>
    <row r="262" spans="1:25" ht="16.5" customHeight="1" x14ac:dyDescent="0.2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4"/>
      <c r="Q262" s="43"/>
      <c r="R262" s="43"/>
      <c r="S262" s="43"/>
      <c r="T262" s="43"/>
      <c r="U262" s="43"/>
      <c r="V262" s="43"/>
      <c r="W262" s="43"/>
      <c r="X262" s="43"/>
      <c r="Y262" s="43"/>
    </row>
  </sheetData>
  <mergeCells count="4">
    <mergeCell ref="A2:P2"/>
    <mergeCell ref="A62:B62"/>
    <mergeCell ref="A9:B9"/>
    <mergeCell ref="A63:P63"/>
  </mergeCells>
  <pageMargins left="0.74803149606299213" right="0.74803149606299213" top="0.94488188976377963" bottom="0.35433070866141736" header="0" footer="0"/>
  <pageSetup paperSize="9" scale="43" orientation="landscape" r:id="rId1"/>
  <headerFooter>
    <oddHeader>&amp;L                                                                      GOVERNO DO ESTADO DA BAHIA                                   (Nome da Secretaria)                   (Nome da Entidade vinculada, se for o caso)</oddHeader>
    <oddFooter>&amp;LXXº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C0C0"/>
  </sheetPr>
  <dimension ref="A1:Q100"/>
  <sheetViews>
    <sheetView showGridLines="0" workbookViewId="0"/>
  </sheetViews>
  <sheetFormatPr defaultColWidth="14.42578125" defaultRowHeight="15" customHeight="1" x14ac:dyDescent="0.25"/>
  <cols>
    <col min="1" max="1" width="5.42578125" customWidth="1"/>
    <col min="2" max="2" width="9.140625" customWidth="1"/>
    <col min="3" max="3" width="68.42578125" customWidth="1"/>
    <col min="4" max="4" width="10.140625" customWidth="1"/>
    <col min="5" max="5" width="13.7109375" customWidth="1"/>
    <col min="6" max="6" width="12.42578125" customWidth="1"/>
    <col min="7" max="7" width="22.42578125" customWidth="1"/>
    <col min="8" max="17" width="9.140625" customWidth="1"/>
  </cols>
  <sheetData>
    <row r="1" spans="1:17" ht="12.75" customHeight="1" x14ac:dyDescent="0.25">
      <c r="A1" s="88"/>
      <c r="B1" s="88"/>
      <c r="C1" s="88"/>
      <c r="D1" s="88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12.75" customHeight="1" x14ac:dyDescent="0.25">
      <c r="A2" s="88"/>
      <c r="B2" s="171"/>
      <c r="C2" s="172"/>
      <c r="D2" s="90"/>
      <c r="E2" s="89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12.75" customHeight="1" x14ac:dyDescent="0.25">
      <c r="A3" s="88"/>
      <c r="B3" s="88"/>
      <c r="C3" s="88"/>
      <c r="D3" s="88"/>
      <c r="E3" s="89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21.75" customHeight="1" x14ac:dyDescent="0.25">
      <c r="A4" s="88"/>
      <c r="B4" s="173" t="s">
        <v>137</v>
      </c>
      <c r="C4" s="174"/>
      <c r="D4" s="174"/>
      <c r="E4" s="174"/>
      <c r="F4" s="174"/>
      <c r="G4" s="174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 ht="6.75" customHeight="1" x14ac:dyDescent="0.25">
      <c r="A5" s="88"/>
      <c r="B5" s="175"/>
      <c r="C5" s="175"/>
      <c r="D5" s="175"/>
      <c r="E5" s="175"/>
      <c r="F5" s="175"/>
      <c r="G5" s="175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7" ht="12.75" customHeight="1" x14ac:dyDescent="0.25">
      <c r="A6" s="88"/>
      <c r="B6" s="88"/>
      <c r="C6" s="88"/>
      <c r="D6" s="91"/>
      <c r="E6" s="92"/>
      <c r="F6" s="91"/>
      <c r="G6" s="91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 ht="31.5" customHeight="1" x14ac:dyDescent="0.25">
      <c r="A7" s="88"/>
      <c r="B7" s="93"/>
      <c r="C7" s="94" t="s">
        <v>138</v>
      </c>
      <c r="D7" s="95" t="s">
        <v>139</v>
      </c>
      <c r="E7" s="95" t="s">
        <v>140</v>
      </c>
      <c r="F7" s="95" t="s">
        <v>141</v>
      </c>
      <c r="G7" s="95" t="s">
        <v>142</v>
      </c>
      <c r="H7" s="88"/>
      <c r="I7" s="88"/>
      <c r="J7" s="88"/>
      <c r="K7" s="88"/>
      <c r="L7" s="88"/>
      <c r="M7" s="88"/>
      <c r="N7" s="88"/>
      <c r="O7" s="88"/>
      <c r="P7" s="88"/>
      <c r="Q7" s="88"/>
    </row>
    <row r="8" spans="1:17" ht="92.25" customHeight="1" x14ac:dyDescent="0.25">
      <c r="A8" s="88"/>
      <c r="B8" s="96">
        <v>1</v>
      </c>
      <c r="C8" s="97"/>
      <c r="D8" s="98"/>
      <c r="E8" s="99" t="e">
        <f>Plano_Trabalho_Receita_Despesa!#REF!</f>
        <v>#REF!</v>
      </c>
      <c r="F8" s="99" t="e">
        <f t="shared" ref="F8:F11" si="0">E8*D8</f>
        <v>#REF!</v>
      </c>
      <c r="G8" s="100" t="s">
        <v>143</v>
      </c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45.75" customHeight="1" x14ac:dyDescent="0.25">
      <c r="A9" s="101"/>
      <c r="B9" s="96">
        <v>2</v>
      </c>
      <c r="C9" s="97"/>
      <c r="D9" s="98"/>
      <c r="E9" s="99" t="e">
        <f>Plano_Trabalho_Receita_Despesa!#REF!</f>
        <v>#REF!</v>
      </c>
      <c r="F9" s="99" t="e">
        <f t="shared" si="0"/>
        <v>#REF!</v>
      </c>
      <c r="G9" s="100" t="s">
        <v>143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7" ht="362.25" customHeight="1" x14ac:dyDescent="0.25">
      <c r="A10" s="101"/>
      <c r="B10" s="96">
        <v>3</v>
      </c>
      <c r="C10" s="97"/>
      <c r="D10" s="98"/>
      <c r="E10" s="99" t="e">
        <f>Plano_Trabalho_Receita_Despesa!#REF!</f>
        <v>#REF!</v>
      </c>
      <c r="F10" s="99" t="e">
        <f t="shared" si="0"/>
        <v>#REF!</v>
      </c>
      <c r="G10" s="100" t="s">
        <v>143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</row>
    <row r="11" spans="1:17" ht="57.75" customHeight="1" x14ac:dyDescent="0.25">
      <c r="A11" s="101"/>
      <c r="B11" s="96">
        <v>4</v>
      </c>
      <c r="C11" s="97"/>
      <c r="D11" s="98"/>
      <c r="E11" s="99" t="e">
        <f>Plano_Trabalho_Receita_Despesa!#REF!</f>
        <v>#REF!</v>
      </c>
      <c r="F11" s="99" t="e">
        <f t="shared" si="0"/>
        <v>#REF!</v>
      </c>
      <c r="G11" s="100" t="s">
        <v>143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ht="17.25" customHeight="1" x14ac:dyDescent="0.25">
      <c r="A12" s="102"/>
      <c r="B12" s="103"/>
      <c r="C12" s="104"/>
      <c r="D12" s="105">
        <f t="shared" ref="D12:F12" si="1">SUM(D8:D11)</f>
        <v>0</v>
      </c>
      <c r="E12" s="106" t="e">
        <f t="shared" si="1"/>
        <v>#REF!</v>
      </c>
      <c r="F12" s="104" t="e">
        <f t="shared" si="1"/>
        <v>#REF!</v>
      </c>
      <c r="G12" s="104"/>
      <c r="H12" s="102"/>
      <c r="I12" s="102"/>
      <c r="J12" s="102"/>
      <c r="K12" s="102"/>
      <c r="L12" s="102"/>
      <c r="M12" s="102"/>
      <c r="N12" s="102"/>
      <c r="O12" s="102"/>
      <c r="P12" s="102"/>
      <c r="Q12" s="102"/>
    </row>
    <row r="13" spans="1:17" ht="17.25" customHeight="1" x14ac:dyDescent="0.25">
      <c r="A13" s="101"/>
      <c r="B13" s="101"/>
      <c r="C13" s="107"/>
      <c r="D13" s="101"/>
      <c r="E13" s="108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</row>
    <row r="14" spans="1:17" ht="51" customHeight="1" x14ac:dyDescent="0.25">
      <c r="A14" s="88"/>
      <c r="B14" s="176" t="s">
        <v>144</v>
      </c>
      <c r="C14" s="169"/>
      <c r="D14" s="169"/>
      <c r="E14" s="169"/>
      <c r="F14" s="169"/>
      <c r="G14" s="170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7" ht="12.75" customHeight="1" x14ac:dyDescent="0.25">
      <c r="A15" s="88"/>
      <c r="B15" s="88"/>
      <c r="C15" s="88"/>
      <c r="D15" s="88"/>
      <c r="E15" s="89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1:17" ht="12.75" customHeight="1" x14ac:dyDescent="0.25">
      <c r="A16" s="88"/>
      <c r="B16" s="88"/>
      <c r="C16" s="88"/>
      <c r="D16" s="88"/>
      <c r="E16" s="89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</row>
    <row r="17" spans="1:17" ht="12.75" customHeight="1" x14ac:dyDescent="0.25">
      <c r="A17" s="88"/>
      <c r="B17" s="88"/>
      <c r="C17" s="88"/>
      <c r="D17" s="88"/>
      <c r="E17" s="89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1:17" ht="12.75" customHeight="1" x14ac:dyDescent="0.25">
      <c r="A18" s="88"/>
      <c r="B18" s="88"/>
      <c r="C18" s="88"/>
      <c r="D18" s="88"/>
      <c r="E18" s="89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</row>
    <row r="19" spans="1:17" ht="12.75" customHeight="1" x14ac:dyDescent="0.25">
      <c r="A19" s="88"/>
      <c r="B19" s="88"/>
      <c r="C19" s="88"/>
      <c r="D19" s="88"/>
      <c r="E19" s="89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</row>
    <row r="20" spans="1:17" ht="12.75" customHeight="1" x14ac:dyDescent="0.25">
      <c r="A20" s="88"/>
      <c r="B20" s="88"/>
      <c r="C20" s="88"/>
      <c r="D20" s="88"/>
      <c r="E20" s="8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</row>
    <row r="21" spans="1:17" ht="12.75" customHeight="1" x14ac:dyDescent="0.25">
      <c r="A21" s="88"/>
      <c r="B21" s="88"/>
      <c r="C21" s="88"/>
      <c r="D21" s="88"/>
      <c r="E21" s="89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</row>
    <row r="22" spans="1:17" ht="12.75" customHeight="1" x14ac:dyDescent="0.25">
      <c r="A22" s="88"/>
      <c r="B22" s="88"/>
      <c r="C22" s="88"/>
      <c r="D22" s="88"/>
      <c r="E22" s="8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  <row r="23" spans="1:17" ht="12.75" customHeight="1" x14ac:dyDescent="0.25">
      <c r="A23" s="88"/>
      <c r="B23" s="88"/>
      <c r="C23" s="88"/>
      <c r="D23" s="88"/>
      <c r="E23" s="89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1:17" ht="12.75" customHeight="1" x14ac:dyDescent="0.25">
      <c r="A24" s="88"/>
      <c r="B24" s="88"/>
      <c r="C24" s="88"/>
      <c r="D24" s="88"/>
      <c r="E24" s="89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</row>
    <row r="25" spans="1:17" ht="12.75" customHeight="1" x14ac:dyDescent="0.25">
      <c r="A25" s="88"/>
      <c r="B25" s="88"/>
      <c r="C25" s="88"/>
      <c r="D25" s="88"/>
      <c r="E25" s="89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</row>
    <row r="26" spans="1:17" ht="12.75" customHeight="1" x14ac:dyDescent="0.25">
      <c r="A26" s="88"/>
      <c r="B26" s="88"/>
      <c r="C26" s="88"/>
      <c r="D26" s="88"/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1:17" ht="12.75" customHeight="1" x14ac:dyDescent="0.25">
      <c r="A27" s="88"/>
      <c r="B27" s="88"/>
      <c r="C27" s="88"/>
      <c r="D27" s="88"/>
      <c r="E27" s="89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spans="1:17" ht="12.75" customHeight="1" x14ac:dyDescent="0.25">
      <c r="A28" s="88"/>
      <c r="B28" s="88"/>
      <c r="C28" s="88"/>
      <c r="D28" s="88"/>
      <c r="E28" s="8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</row>
    <row r="29" spans="1:17" ht="12.75" customHeight="1" x14ac:dyDescent="0.25">
      <c r="A29" s="88"/>
      <c r="B29" s="88"/>
      <c r="C29" s="88"/>
      <c r="D29" s="88"/>
      <c r="E29" s="89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</row>
    <row r="30" spans="1:17" ht="12.75" customHeight="1" x14ac:dyDescent="0.25">
      <c r="A30" s="88"/>
      <c r="B30" s="88"/>
      <c r="C30" s="88"/>
      <c r="D30" s="88"/>
      <c r="E30" s="89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1:17" ht="12.75" customHeight="1" x14ac:dyDescent="0.25">
      <c r="A31" s="88"/>
      <c r="B31" s="88"/>
      <c r="C31" s="88"/>
      <c r="D31" s="88"/>
      <c r="E31" s="89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spans="1:17" ht="12.75" customHeight="1" x14ac:dyDescent="0.25">
      <c r="A32" s="88"/>
      <c r="B32" s="88"/>
      <c r="C32" s="88"/>
      <c r="D32" s="88"/>
      <c r="E32" s="89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1:17" ht="12.75" customHeight="1" x14ac:dyDescent="0.25">
      <c r="A33" s="88"/>
      <c r="B33" s="88"/>
      <c r="C33" s="88"/>
      <c r="D33" s="88"/>
      <c r="E33" s="89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1:17" ht="12.75" customHeight="1" x14ac:dyDescent="0.25">
      <c r="A34" s="88"/>
      <c r="B34" s="88"/>
      <c r="C34" s="88"/>
      <c r="D34" s="88"/>
      <c r="E34" s="89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5" spans="1:17" ht="12.75" customHeight="1" x14ac:dyDescent="0.25">
      <c r="A35" s="88"/>
      <c r="B35" s="88"/>
      <c r="C35" s="88"/>
      <c r="D35" s="88"/>
      <c r="E35" s="89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17" ht="12.75" customHeight="1" x14ac:dyDescent="0.25">
      <c r="A36" s="88"/>
      <c r="B36" s="88"/>
      <c r="C36" s="88"/>
      <c r="D36" s="88"/>
      <c r="E36" s="89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1:17" ht="12.75" customHeight="1" x14ac:dyDescent="0.25">
      <c r="A37" s="88"/>
      <c r="B37" s="88"/>
      <c r="C37" s="88"/>
      <c r="D37" s="88"/>
      <c r="E37" s="89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1:17" ht="12.75" customHeight="1" x14ac:dyDescent="0.25">
      <c r="A38" s="88"/>
      <c r="B38" s="88"/>
      <c r="C38" s="88"/>
      <c r="D38" s="88"/>
      <c r="E38" s="89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1:17" ht="12.75" customHeight="1" x14ac:dyDescent="0.25">
      <c r="A39" s="88"/>
      <c r="B39" s="88"/>
      <c r="C39" s="88"/>
      <c r="D39" s="88"/>
      <c r="E39" s="89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</row>
    <row r="40" spans="1:17" ht="12.75" customHeight="1" x14ac:dyDescent="0.25">
      <c r="A40" s="88"/>
      <c r="B40" s="88"/>
      <c r="C40" s="88"/>
      <c r="D40" s="88"/>
      <c r="E40" s="89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</row>
    <row r="41" spans="1:17" ht="12.75" customHeight="1" x14ac:dyDescent="0.25">
      <c r="A41" s="88"/>
      <c r="B41" s="88"/>
      <c r="C41" s="88"/>
      <c r="D41" s="88"/>
      <c r="E41" s="89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17" ht="12.75" customHeight="1" x14ac:dyDescent="0.25">
      <c r="A42" s="88"/>
      <c r="B42" s="88"/>
      <c r="C42" s="88"/>
      <c r="D42" s="88"/>
      <c r="E42" s="89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  <row r="43" spans="1:17" ht="12.75" customHeight="1" x14ac:dyDescent="0.25">
      <c r="A43" s="88"/>
      <c r="B43" s="88"/>
      <c r="C43" s="88"/>
      <c r="D43" s="88"/>
      <c r="E43" s="89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</row>
    <row r="44" spans="1:17" ht="12.75" customHeight="1" x14ac:dyDescent="0.25">
      <c r="A44" s="88"/>
      <c r="B44" s="88"/>
      <c r="C44" s="88"/>
      <c r="D44" s="88"/>
      <c r="E44" s="89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1:17" ht="12.75" customHeight="1" x14ac:dyDescent="0.25">
      <c r="A45" s="88"/>
      <c r="B45" s="88"/>
      <c r="C45" s="88"/>
      <c r="D45" s="88"/>
      <c r="E45" s="89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</row>
    <row r="46" spans="1:17" ht="12.75" customHeight="1" x14ac:dyDescent="0.25">
      <c r="A46" s="88"/>
      <c r="B46" s="88"/>
      <c r="C46" s="88"/>
      <c r="D46" s="88"/>
      <c r="E46" s="89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</row>
    <row r="47" spans="1:17" ht="12.75" customHeight="1" x14ac:dyDescent="0.25">
      <c r="A47" s="88"/>
      <c r="B47" s="88"/>
      <c r="C47" s="88"/>
      <c r="D47" s="88"/>
      <c r="E47" s="89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</row>
    <row r="48" spans="1:17" ht="12.75" customHeight="1" x14ac:dyDescent="0.25">
      <c r="A48" s="88"/>
      <c r="B48" s="88"/>
      <c r="C48" s="88"/>
      <c r="D48" s="88"/>
      <c r="E48" s="89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7" ht="12.75" customHeight="1" x14ac:dyDescent="0.25">
      <c r="A49" s="88"/>
      <c r="B49" s="88"/>
      <c r="C49" s="88"/>
      <c r="D49" s="88"/>
      <c r="E49" s="89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</row>
    <row r="50" spans="1:17" ht="12.75" customHeight="1" x14ac:dyDescent="0.25">
      <c r="A50" s="88"/>
      <c r="B50" s="88"/>
      <c r="C50" s="88"/>
      <c r="D50" s="88"/>
      <c r="E50" s="89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</row>
    <row r="51" spans="1:17" ht="12.75" customHeight="1" x14ac:dyDescent="0.25">
      <c r="A51" s="88"/>
      <c r="B51" s="88"/>
      <c r="C51" s="88"/>
      <c r="D51" s="88"/>
      <c r="E51" s="89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</row>
    <row r="52" spans="1:17" ht="12.75" customHeight="1" x14ac:dyDescent="0.25">
      <c r="A52" s="88"/>
      <c r="B52" s="88"/>
      <c r="C52" s="88"/>
      <c r="D52" s="88"/>
      <c r="E52" s="89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</row>
    <row r="53" spans="1:17" ht="12.75" customHeight="1" x14ac:dyDescent="0.25">
      <c r="A53" s="88"/>
      <c r="B53" s="88"/>
      <c r="C53" s="88"/>
      <c r="D53" s="88"/>
      <c r="E53" s="89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</row>
    <row r="54" spans="1:17" ht="12.75" customHeight="1" x14ac:dyDescent="0.25">
      <c r="A54" s="88"/>
      <c r="B54" s="88"/>
      <c r="C54" s="88"/>
      <c r="D54" s="88"/>
      <c r="E54" s="89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</row>
    <row r="55" spans="1:17" ht="12.75" customHeight="1" x14ac:dyDescent="0.25">
      <c r="A55" s="88"/>
      <c r="B55" s="88"/>
      <c r="C55" s="88"/>
      <c r="D55" s="88"/>
      <c r="E55" s="89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</row>
    <row r="56" spans="1:17" ht="12.75" customHeight="1" x14ac:dyDescent="0.25">
      <c r="A56" s="88"/>
      <c r="B56" s="88"/>
      <c r="C56" s="88"/>
      <c r="D56" s="88"/>
      <c r="E56" s="89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</row>
    <row r="57" spans="1:17" ht="12.75" customHeight="1" x14ac:dyDescent="0.25">
      <c r="A57" s="88"/>
      <c r="B57" s="88"/>
      <c r="C57" s="88"/>
      <c r="D57" s="88"/>
      <c r="E57" s="89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</row>
    <row r="58" spans="1:17" ht="12.75" customHeight="1" x14ac:dyDescent="0.25">
      <c r="A58" s="88"/>
      <c r="B58" s="88"/>
      <c r="C58" s="88"/>
      <c r="D58" s="88"/>
      <c r="E58" s="89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</row>
    <row r="59" spans="1:17" ht="12.75" customHeight="1" x14ac:dyDescent="0.25">
      <c r="A59" s="88"/>
      <c r="B59" s="88"/>
      <c r="C59" s="88"/>
      <c r="D59" s="88"/>
      <c r="E59" s="89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</row>
    <row r="60" spans="1:17" ht="12.75" customHeight="1" x14ac:dyDescent="0.25">
      <c r="A60" s="88"/>
      <c r="B60" s="88"/>
      <c r="C60" s="88"/>
      <c r="D60" s="88"/>
      <c r="E60" s="89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</row>
    <row r="61" spans="1:17" ht="12.75" customHeight="1" x14ac:dyDescent="0.25">
      <c r="A61" s="88"/>
      <c r="B61" s="88"/>
      <c r="C61" s="88"/>
      <c r="D61" s="88"/>
      <c r="E61" s="89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</row>
    <row r="62" spans="1:17" ht="12.75" customHeight="1" x14ac:dyDescent="0.25">
      <c r="A62" s="88"/>
      <c r="B62" s="88"/>
      <c r="C62" s="88"/>
      <c r="D62" s="88"/>
      <c r="E62" s="89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</row>
    <row r="63" spans="1:17" ht="12.75" customHeight="1" x14ac:dyDescent="0.25">
      <c r="A63" s="88"/>
      <c r="B63" s="88"/>
      <c r="C63" s="88"/>
      <c r="D63" s="88"/>
      <c r="E63" s="89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</row>
    <row r="64" spans="1:17" ht="12.75" customHeight="1" x14ac:dyDescent="0.25">
      <c r="A64" s="88"/>
      <c r="B64" s="88"/>
      <c r="C64" s="88"/>
      <c r="D64" s="88"/>
      <c r="E64" s="89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</row>
    <row r="65" spans="1:17" ht="12.75" customHeight="1" x14ac:dyDescent="0.25">
      <c r="A65" s="88"/>
      <c r="B65" s="88"/>
      <c r="C65" s="88"/>
      <c r="D65" s="88"/>
      <c r="E65" s="89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</row>
    <row r="66" spans="1:17" ht="12.75" customHeight="1" x14ac:dyDescent="0.25">
      <c r="A66" s="88"/>
      <c r="B66" s="88"/>
      <c r="C66" s="88"/>
      <c r="D66" s="88"/>
      <c r="E66" s="89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</row>
    <row r="67" spans="1:17" ht="12.75" customHeight="1" x14ac:dyDescent="0.25">
      <c r="A67" s="88"/>
      <c r="B67" s="88"/>
      <c r="C67" s="88"/>
      <c r="D67" s="88"/>
      <c r="E67" s="89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</row>
    <row r="68" spans="1:17" ht="12.75" customHeight="1" x14ac:dyDescent="0.25">
      <c r="A68" s="88"/>
      <c r="B68" s="88"/>
      <c r="C68" s="88"/>
      <c r="D68" s="88"/>
      <c r="E68" s="89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</row>
    <row r="69" spans="1:17" ht="12.75" customHeight="1" x14ac:dyDescent="0.25">
      <c r="A69" s="88"/>
      <c r="B69" s="88"/>
      <c r="C69" s="88"/>
      <c r="D69" s="88"/>
      <c r="E69" s="89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</row>
    <row r="70" spans="1:17" ht="12.75" customHeight="1" x14ac:dyDescent="0.25">
      <c r="A70" s="88"/>
      <c r="B70" s="88"/>
      <c r="C70" s="88"/>
      <c r="D70" s="88"/>
      <c r="E70" s="89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</row>
    <row r="71" spans="1:17" ht="12.75" customHeight="1" x14ac:dyDescent="0.25">
      <c r="A71" s="88"/>
      <c r="B71" s="88"/>
      <c r="C71" s="88"/>
      <c r="D71" s="88"/>
      <c r="E71" s="89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</row>
    <row r="72" spans="1:17" ht="12.75" customHeight="1" x14ac:dyDescent="0.25">
      <c r="A72" s="88"/>
      <c r="B72" s="88"/>
      <c r="C72" s="88"/>
      <c r="D72" s="88"/>
      <c r="E72" s="89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</row>
    <row r="73" spans="1:17" ht="12.75" customHeight="1" x14ac:dyDescent="0.25">
      <c r="A73" s="88"/>
      <c r="B73" s="88"/>
      <c r="C73" s="88"/>
      <c r="D73" s="88"/>
      <c r="E73" s="89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</row>
    <row r="74" spans="1:17" ht="12.75" customHeight="1" x14ac:dyDescent="0.25">
      <c r="A74" s="88"/>
      <c r="B74" s="88"/>
      <c r="C74" s="88"/>
      <c r="D74" s="88"/>
      <c r="E74" s="89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</row>
    <row r="75" spans="1:17" ht="12.75" customHeight="1" x14ac:dyDescent="0.25">
      <c r="A75" s="88"/>
      <c r="B75" s="88"/>
      <c r="C75" s="88"/>
      <c r="D75" s="88"/>
      <c r="E75" s="89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</row>
    <row r="76" spans="1:17" ht="12.75" customHeight="1" x14ac:dyDescent="0.25">
      <c r="A76" s="88"/>
      <c r="B76" s="88"/>
      <c r="C76" s="88"/>
      <c r="D76" s="88"/>
      <c r="E76" s="89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</row>
    <row r="77" spans="1:17" ht="12.75" customHeight="1" x14ac:dyDescent="0.25">
      <c r="A77" s="88"/>
      <c r="B77" s="88"/>
      <c r="C77" s="88"/>
      <c r="D77" s="88"/>
      <c r="E77" s="89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</row>
    <row r="78" spans="1:17" ht="12.75" customHeight="1" x14ac:dyDescent="0.25">
      <c r="A78" s="88"/>
      <c r="B78" s="88"/>
      <c r="C78" s="88"/>
      <c r="D78" s="88"/>
      <c r="E78" s="89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</row>
    <row r="79" spans="1:17" ht="12.75" customHeight="1" x14ac:dyDescent="0.25">
      <c r="A79" s="88"/>
      <c r="B79" s="88"/>
      <c r="C79" s="88"/>
      <c r="D79" s="88"/>
      <c r="E79" s="89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</row>
    <row r="80" spans="1:17" ht="12.75" customHeight="1" x14ac:dyDescent="0.25">
      <c r="A80" s="88"/>
      <c r="B80" s="88"/>
      <c r="C80" s="88"/>
      <c r="D80" s="88"/>
      <c r="E80" s="89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</row>
    <row r="81" spans="1:17" ht="12.75" customHeight="1" x14ac:dyDescent="0.25">
      <c r="A81" s="88"/>
      <c r="B81" s="88"/>
      <c r="C81" s="88"/>
      <c r="D81" s="88"/>
      <c r="E81" s="89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</row>
    <row r="82" spans="1:17" ht="12.75" customHeight="1" x14ac:dyDescent="0.25">
      <c r="A82" s="88"/>
      <c r="B82" s="88"/>
      <c r="C82" s="88"/>
      <c r="D82" s="88"/>
      <c r="E82" s="89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</row>
    <row r="83" spans="1:17" ht="12.75" customHeight="1" x14ac:dyDescent="0.25">
      <c r="A83" s="88"/>
      <c r="B83" s="88"/>
      <c r="C83" s="88"/>
      <c r="D83" s="88"/>
      <c r="E83" s="89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</row>
    <row r="84" spans="1:17" ht="12.75" customHeight="1" x14ac:dyDescent="0.25">
      <c r="A84" s="88"/>
      <c r="B84" s="88"/>
      <c r="C84" s="88"/>
      <c r="D84" s="88"/>
      <c r="E84" s="89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</row>
    <row r="85" spans="1:17" ht="12.75" customHeight="1" x14ac:dyDescent="0.25">
      <c r="A85" s="88"/>
      <c r="B85" s="88"/>
      <c r="C85" s="88"/>
      <c r="D85" s="88"/>
      <c r="E85" s="89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</row>
    <row r="86" spans="1:17" ht="12.75" customHeight="1" x14ac:dyDescent="0.25">
      <c r="A86" s="88"/>
      <c r="B86" s="88"/>
      <c r="C86" s="88"/>
      <c r="D86" s="88"/>
      <c r="E86" s="89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</row>
    <row r="87" spans="1:17" ht="12.75" customHeight="1" x14ac:dyDescent="0.25">
      <c r="A87" s="88"/>
      <c r="B87" s="88"/>
      <c r="C87" s="88"/>
      <c r="D87" s="88"/>
      <c r="E87" s="89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</row>
    <row r="88" spans="1:17" ht="12.75" customHeight="1" x14ac:dyDescent="0.25">
      <c r="A88" s="88"/>
      <c r="B88" s="88"/>
      <c r="C88" s="88"/>
      <c r="D88" s="88"/>
      <c r="E88" s="89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</row>
    <row r="89" spans="1:17" ht="12.75" customHeight="1" x14ac:dyDescent="0.25">
      <c r="A89" s="88"/>
      <c r="B89" s="88"/>
      <c r="C89" s="88"/>
      <c r="D89" s="88"/>
      <c r="E89" s="89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</row>
    <row r="90" spans="1:17" ht="12.75" customHeight="1" x14ac:dyDescent="0.25">
      <c r="A90" s="88"/>
      <c r="B90" s="88"/>
      <c r="C90" s="88"/>
      <c r="D90" s="88"/>
      <c r="E90" s="89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</row>
    <row r="91" spans="1:17" ht="12.75" customHeight="1" x14ac:dyDescent="0.25">
      <c r="A91" s="88"/>
      <c r="B91" s="88"/>
      <c r="C91" s="88"/>
      <c r="D91" s="88"/>
      <c r="E91" s="89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</row>
    <row r="92" spans="1:17" ht="12.75" customHeight="1" x14ac:dyDescent="0.25">
      <c r="A92" s="88"/>
      <c r="B92" s="88"/>
      <c r="C92" s="88"/>
      <c r="D92" s="88"/>
      <c r="E92" s="89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</row>
    <row r="93" spans="1:17" ht="12.75" customHeight="1" x14ac:dyDescent="0.25">
      <c r="A93" s="88"/>
      <c r="B93" s="88"/>
      <c r="C93" s="88"/>
      <c r="D93" s="88"/>
      <c r="E93" s="89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</row>
    <row r="94" spans="1:17" ht="12.75" customHeight="1" x14ac:dyDescent="0.25">
      <c r="A94" s="88"/>
      <c r="B94" s="88"/>
      <c r="C94" s="88"/>
      <c r="D94" s="88"/>
      <c r="E94" s="89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</row>
    <row r="95" spans="1:17" ht="12.75" customHeight="1" x14ac:dyDescent="0.25">
      <c r="A95" s="88"/>
      <c r="B95" s="88"/>
      <c r="C95" s="88"/>
      <c r="D95" s="88"/>
      <c r="E95" s="89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</row>
    <row r="96" spans="1:17" ht="12.75" customHeight="1" x14ac:dyDescent="0.25">
      <c r="A96" s="88"/>
      <c r="B96" s="88"/>
      <c r="C96" s="88"/>
      <c r="D96" s="88"/>
      <c r="E96" s="89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</row>
    <row r="97" spans="1:17" ht="12.75" customHeight="1" x14ac:dyDescent="0.25">
      <c r="A97" s="88"/>
      <c r="B97" s="88"/>
      <c r="C97" s="88"/>
      <c r="D97" s="88"/>
      <c r="E97" s="89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</row>
    <row r="98" spans="1:17" ht="12.75" customHeight="1" x14ac:dyDescent="0.25">
      <c r="A98" s="88"/>
      <c r="B98" s="88"/>
      <c r="C98" s="88"/>
      <c r="D98" s="88"/>
      <c r="E98" s="89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</row>
    <row r="99" spans="1:17" ht="12.75" customHeight="1" x14ac:dyDescent="0.25">
      <c r="A99" s="88"/>
      <c r="B99" s="88"/>
      <c r="C99" s="88"/>
      <c r="D99" s="88"/>
      <c r="E99" s="89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</row>
    <row r="100" spans="1:17" ht="12.75" customHeight="1" x14ac:dyDescent="0.25">
      <c r="A100" s="88"/>
      <c r="B100" s="88"/>
      <c r="C100" s="88"/>
      <c r="D100" s="88"/>
      <c r="E100" s="89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</row>
  </sheetData>
  <mergeCells count="3">
    <mergeCell ref="B2:C2"/>
    <mergeCell ref="B4:G5"/>
    <mergeCell ref="B14:G14"/>
  </mergeCells>
  <pageMargins left="0.74803149606299213" right="0.74803149606299213" top="1.7322834645669292" bottom="0.62992125984251968" header="0" footer="0"/>
  <pageSetup paperSize="9" scale="62" orientation="portrait"/>
  <headerFooter>
    <oddHeader>&amp;L                                                                   GOVERNO DO ESTADO DA BAHIA                                    (Nome da Secretaria)                    (Nome da Entidade vinculada, se for o caso)</oddHeader>
    <oddFooter>&amp;LXXº Relatório Trimestral de Prestação de Contas do Contrato de Gestão nº__/__ - Período __/__/___ a __/__/___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"/>
  <sheetViews>
    <sheetView workbookViewId="0">
      <selection activeCell="O13" sqref="O13"/>
    </sheetView>
  </sheetViews>
  <sheetFormatPr defaultColWidth="14.42578125" defaultRowHeight="15" customHeight="1" x14ac:dyDescent="0.25"/>
  <cols>
    <col min="1" max="1" width="8.28515625" customWidth="1"/>
    <col min="2" max="2" width="34.140625" customWidth="1"/>
    <col min="3" max="6" width="9.140625" customWidth="1"/>
    <col min="7" max="7" width="11.140625" customWidth="1"/>
    <col min="8" max="8" width="13.7109375" bestFit="1" customWidth="1"/>
    <col min="9" max="11" width="8.7109375" customWidth="1"/>
  </cols>
  <sheetData>
    <row r="1" spans="1:11" x14ac:dyDescent="0.25">
      <c r="A1" s="179" t="s">
        <v>145</v>
      </c>
      <c r="B1" s="172"/>
      <c r="C1" s="172"/>
      <c r="D1" s="172"/>
      <c r="E1" s="172"/>
      <c r="F1" s="172"/>
      <c r="G1" s="172"/>
      <c r="H1" s="172"/>
      <c r="I1" s="110"/>
      <c r="J1" s="110"/>
      <c r="K1" s="110"/>
    </row>
    <row r="2" spans="1:11" x14ac:dyDescent="0.25">
      <c r="A2" s="180" t="s">
        <v>146</v>
      </c>
      <c r="B2" s="172"/>
      <c r="C2" s="172"/>
      <c r="D2" s="172"/>
      <c r="E2" s="172"/>
      <c r="F2" s="172"/>
      <c r="G2" s="172"/>
      <c r="H2" s="172"/>
      <c r="I2" s="110"/>
      <c r="J2" s="110"/>
      <c r="K2" s="110"/>
    </row>
    <row r="3" spans="1:11" x14ac:dyDescent="0.25">
      <c r="A3" s="111"/>
      <c r="B3" s="111"/>
      <c r="C3" s="111"/>
      <c r="D3" s="111"/>
      <c r="E3" s="111"/>
      <c r="F3" s="112"/>
      <c r="G3" s="113"/>
      <c r="H3" s="113"/>
      <c r="I3" s="110"/>
      <c r="J3" s="110"/>
      <c r="K3" s="110"/>
    </row>
    <row r="4" spans="1:11" ht="33.75" x14ac:dyDescent="0.25">
      <c r="A4" s="114" t="s">
        <v>147</v>
      </c>
      <c r="B4" s="114" t="s">
        <v>148</v>
      </c>
      <c r="C4" s="114" t="s">
        <v>149</v>
      </c>
      <c r="D4" s="114" t="s">
        <v>150</v>
      </c>
      <c r="E4" s="114" t="s">
        <v>151</v>
      </c>
      <c r="F4" s="115" t="s">
        <v>152</v>
      </c>
      <c r="G4" s="116" t="s">
        <v>153</v>
      </c>
      <c r="H4" s="116" t="s">
        <v>154</v>
      </c>
      <c r="I4" s="110"/>
      <c r="J4" s="110"/>
      <c r="K4" s="110"/>
    </row>
    <row r="5" spans="1:11" x14ac:dyDescent="0.25">
      <c r="A5" s="117">
        <v>1</v>
      </c>
      <c r="B5" s="118" t="str">
        <f>Plano_Trabalho_Equipe!B6</f>
        <v>Supervisor</v>
      </c>
      <c r="C5" s="119">
        <f>Plano_Trabalho_Equipe!C6</f>
        <v>1</v>
      </c>
      <c r="D5" s="119">
        <v>15</v>
      </c>
      <c r="E5" s="120">
        <v>5</v>
      </c>
      <c r="F5" s="121">
        <f t="shared" ref="F5:F10" si="0">D5*E5*C5</f>
        <v>75</v>
      </c>
      <c r="G5" s="122">
        <v>171</v>
      </c>
      <c r="H5" s="123">
        <f t="shared" ref="H5:H10" si="1">F5*G5</f>
        <v>12825</v>
      </c>
      <c r="I5" s="110"/>
      <c r="J5" s="110"/>
      <c r="K5" s="110"/>
    </row>
    <row r="6" spans="1:11" x14ac:dyDescent="0.25">
      <c r="A6" s="117">
        <v>2</v>
      </c>
      <c r="B6" s="118" t="str">
        <f>Plano_Trabalho_Equipe!B7</f>
        <v>Supervisor Técnico</v>
      </c>
      <c r="C6" s="119">
        <f>Plano_Trabalho_Equipe!C7</f>
        <v>1</v>
      </c>
      <c r="D6" s="124">
        <v>15</v>
      </c>
      <c r="E6" s="125">
        <v>5</v>
      </c>
      <c r="F6" s="121">
        <f t="shared" si="0"/>
        <v>75</v>
      </c>
      <c r="G6" s="122">
        <v>171</v>
      </c>
      <c r="H6" s="123">
        <f t="shared" si="1"/>
        <v>12825</v>
      </c>
      <c r="I6" s="110"/>
      <c r="J6" s="110"/>
      <c r="K6" s="110"/>
    </row>
    <row r="7" spans="1:11" ht="24" x14ac:dyDescent="0.25">
      <c r="A7" s="126">
        <v>3</v>
      </c>
      <c r="B7" s="118" t="str">
        <f>Plano_Trabalho_Equipe!B8</f>
        <v>Coordenador Administrativo (nível superior)</v>
      </c>
      <c r="C7" s="119">
        <f>Plano_Trabalho_Equipe!C8</f>
        <v>2</v>
      </c>
      <c r="D7" s="127">
        <v>15</v>
      </c>
      <c r="E7" s="128">
        <v>5</v>
      </c>
      <c r="F7" s="121">
        <f t="shared" si="0"/>
        <v>150</v>
      </c>
      <c r="G7" s="122">
        <v>171</v>
      </c>
      <c r="H7" s="123">
        <f t="shared" si="1"/>
        <v>25650</v>
      </c>
      <c r="I7" s="110"/>
      <c r="J7" s="110"/>
      <c r="K7" s="110"/>
    </row>
    <row r="8" spans="1:11" x14ac:dyDescent="0.25">
      <c r="A8" s="126">
        <v>4</v>
      </c>
      <c r="B8" s="118" t="str">
        <f>Plano_Trabalho_Equipe!B9</f>
        <v>Auxiliar Administrativo</v>
      </c>
      <c r="C8" s="119">
        <f>Plano_Trabalho_Equipe!C9</f>
        <v>2</v>
      </c>
      <c r="D8" s="129">
        <v>0</v>
      </c>
      <c r="E8" s="130">
        <v>0</v>
      </c>
      <c r="F8" s="121">
        <f t="shared" si="0"/>
        <v>0</v>
      </c>
      <c r="G8" s="122">
        <v>171</v>
      </c>
      <c r="H8" s="123">
        <f t="shared" si="1"/>
        <v>0</v>
      </c>
      <c r="I8" s="110"/>
      <c r="J8" s="110"/>
      <c r="K8" s="110"/>
    </row>
    <row r="9" spans="1:11" x14ac:dyDescent="0.25">
      <c r="A9" s="126">
        <v>5</v>
      </c>
      <c r="B9" s="118" t="str">
        <f>Plano_Trabalho_Equipe!B10</f>
        <v>Professor</v>
      </c>
      <c r="C9" s="119">
        <f>Plano_Trabalho_Equipe!C10</f>
        <v>8</v>
      </c>
      <c r="D9" s="129">
        <v>16</v>
      </c>
      <c r="E9" s="131">
        <v>5</v>
      </c>
      <c r="F9" s="121">
        <f t="shared" si="0"/>
        <v>640</v>
      </c>
      <c r="G9" s="122">
        <v>171</v>
      </c>
      <c r="H9" s="123">
        <f t="shared" si="1"/>
        <v>109440</v>
      </c>
      <c r="I9" s="110"/>
      <c r="J9" s="110"/>
      <c r="K9" s="110"/>
    </row>
    <row r="10" spans="1:11" x14ac:dyDescent="0.25">
      <c r="A10" s="117">
        <v>6</v>
      </c>
      <c r="B10" s="118" t="str">
        <f>Plano_Trabalho_Equipe!B11</f>
        <v xml:space="preserve">Agente Esportivo </v>
      </c>
      <c r="C10" s="119">
        <f>Plano_Trabalho_Equipe!C11</f>
        <v>20</v>
      </c>
      <c r="D10" s="129">
        <v>16</v>
      </c>
      <c r="E10" s="131">
        <v>5</v>
      </c>
      <c r="F10" s="121">
        <f t="shared" si="0"/>
        <v>1600</v>
      </c>
      <c r="G10" s="122">
        <v>171</v>
      </c>
      <c r="H10" s="123">
        <f t="shared" si="1"/>
        <v>273600</v>
      </c>
      <c r="I10" s="110"/>
      <c r="J10" s="110"/>
      <c r="K10" s="110"/>
    </row>
    <row r="11" spans="1:11" x14ac:dyDescent="0.25">
      <c r="A11" s="177" t="s">
        <v>155</v>
      </c>
      <c r="B11" s="178"/>
      <c r="C11" s="132">
        <f t="shared" ref="C11:H11" si="2">SUM(C5:C10)</f>
        <v>34</v>
      </c>
      <c r="D11" s="132">
        <f t="shared" si="2"/>
        <v>77</v>
      </c>
      <c r="E11" s="132">
        <f t="shared" si="2"/>
        <v>25</v>
      </c>
      <c r="F11" s="132">
        <f t="shared" si="2"/>
        <v>2540</v>
      </c>
      <c r="G11" s="133">
        <f t="shared" si="2"/>
        <v>1026</v>
      </c>
      <c r="H11" s="133">
        <f t="shared" si="2"/>
        <v>434340</v>
      </c>
      <c r="I11" s="110"/>
      <c r="J11" s="110"/>
      <c r="K11" s="110"/>
    </row>
    <row r="12" spans="1:11" x14ac:dyDescent="0.25">
      <c r="A12" s="110"/>
      <c r="B12" s="110"/>
      <c r="C12" s="110"/>
      <c r="D12" s="110"/>
      <c r="E12" s="110"/>
      <c r="F12" s="110"/>
      <c r="G12" s="134"/>
      <c r="H12" s="134"/>
      <c r="I12" s="110"/>
      <c r="J12" s="110"/>
      <c r="K12" s="110"/>
    </row>
    <row r="13" spans="1:11" x14ac:dyDescent="0.25">
      <c r="A13" s="110"/>
      <c r="B13" s="110"/>
      <c r="C13" s="110"/>
      <c r="D13" s="110"/>
      <c r="E13" s="110"/>
      <c r="F13" s="110"/>
      <c r="G13" s="134"/>
      <c r="H13" s="134"/>
      <c r="I13" s="110"/>
      <c r="J13" s="110"/>
      <c r="K13" s="110"/>
    </row>
    <row r="14" spans="1:11" x14ac:dyDescent="0.25">
      <c r="A14" s="110"/>
      <c r="B14" s="110"/>
      <c r="C14" s="110"/>
      <c r="D14" s="110"/>
      <c r="E14" s="110"/>
      <c r="F14" s="110"/>
      <c r="G14" s="134"/>
      <c r="H14" s="134"/>
      <c r="I14" s="110"/>
      <c r="J14" s="110"/>
      <c r="K14" s="110"/>
    </row>
    <row r="15" spans="1:11" x14ac:dyDescent="0.25">
      <c r="A15" s="110"/>
      <c r="B15" s="110"/>
      <c r="C15" s="110"/>
      <c r="D15" s="110"/>
      <c r="E15" s="110"/>
      <c r="F15" s="110"/>
      <c r="G15" s="134"/>
      <c r="H15" s="134"/>
      <c r="I15" s="110"/>
      <c r="J15" s="110"/>
      <c r="K15" s="110"/>
    </row>
    <row r="16" spans="1:11" x14ac:dyDescent="0.25">
      <c r="A16" s="110"/>
      <c r="B16" s="110"/>
      <c r="C16" s="110"/>
      <c r="D16" s="110"/>
      <c r="E16" s="110"/>
      <c r="F16" s="110"/>
      <c r="G16" s="134"/>
      <c r="H16" s="134"/>
      <c r="I16" s="110"/>
      <c r="J16" s="110"/>
      <c r="K16" s="110"/>
    </row>
    <row r="17" spans="1:11" x14ac:dyDescent="0.25">
      <c r="A17" s="110"/>
      <c r="B17" s="110"/>
      <c r="C17" s="110"/>
      <c r="D17" s="110"/>
      <c r="E17" s="110"/>
      <c r="F17" s="110"/>
      <c r="G17" s="134"/>
      <c r="H17" s="134"/>
      <c r="I17" s="110"/>
      <c r="J17" s="110"/>
      <c r="K17" s="110"/>
    </row>
    <row r="18" spans="1:11" x14ac:dyDescent="0.25">
      <c r="A18" s="110"/>
      <c r="B18" s="110"/>
      <c r="C18" s="110"/>
      <c r="D18" s="110"/>
      <c r="E18" s="110"/>
      <c r="F18" s="110"/>
      <c r="G18" s="134"/>
      <c r="H18" s="134"/>
      <c r="I18" s="110"/>
      <c r="J18" s="110"/>
      <c r="K18" s="110"/>
    </row>
    <row r="19" spans="1:11" x14ac:dyDescent="0.25">
      <c r="A19" s="110"/>
      <c r="B19" s="110"/>
      <c r="C19" s="110"/>
      <c r="D19" s="110"/>
      <c r="E19" s="110"/>
      <c r="F19" s="110"/>
      <c r="G19" s="134"/>
      <c r="H19" s="134"/>
      <c r="I19" s="110"/>
      <c r="J19" s="110"/>
      <c r="K19" s="110"/>
    </row>
    <row r="20" spans="1:11" x14ac:dyDescent="0.25">
      <c r="A20" s="110"/>
      <c r="B20" s="110"/>
      <c r="C20" s="110"/>
      <c r="D20" s="110"/>
      <c r="E20" s="110"/>
      <c r="F20" s="110"/>
      <c r="G20" s="134"/>
      <c r="H20" s="134"/>
      <c r="I20" s="110"/>
      <c r="J20" s="110"/>
      <c r="K20" s="110"/>
    </row>
    <row r="21" spans="1:11" ht="15.75" customHeight="1" x14ac:dyDescent="0.25">
      <c r="A21" s="110"/>
      <c r="B21" s="110"/>
      <c r="C21" s="110"/>
      <c r="D21" s="110"/>
      <c r="E21" s="110"/>
      <c r="F21" s="110"/>
      <c r="G21" s="134"/>
      <c r="H21" s="134"/>
      <c r="I21" s="110"/>
      <c r="J21" s="110"/>
      <c r="K21" s="110"/>
    </row>
    <row r="22" spans="1:11" ht="15.75" customHeight="1" x14ac:dyDescent="0.25">
      <c r="A22" s="110"/>
      <c r="B22" s="110"/>
      <c r="C22" s="110"/>
      <c r="D22" s="110"/>
      <c r="E22" s="110"/>
      <c r="F22" s="110"/>
      <c r="G22" s="134"/>
      <c r="H22" s="134"/>
      <c r="I22" s="110"/>
      <c r="J22" s="110"/>
      <c r="K22" s="110"/>
    </row>
    <row r="23" spans="1:11" ht="15.75" customHeight="1" x14ac:dyDescent="0.25">
      <c r="A23" s="110"/>
      <c r="B23" s="110"/>
      <c r="C23" s="110"/>
      <c r="D23" s="110"/>
      <c r="E23" s="110"/>
      <c r="F23" s="110"/>
      <c r="G23" s="134"/>
      <c r="H23" s="134"/>
      <c r="I23" s="110"/>
      <c r="J23" s="110"/>
      <c r="K23" s="110"/>
    </row>
    <row r="24" spans="1:11" ht="15.75" customHeight="1" x14ac:dyDescent="0.25">
      <c r="A24" s="110"/>
      <c r="B24" s="110"/>
      <c r="C24" s="110"/>
      <c r="D24" s="110"/>
      <c r="E24" s="110"/>
      <c r="F24" s="110"/>
      <c r="G24" s="134"/>
      <c r="H24" s="134"/>
      <c r="I24" s="110"/>
      <c r="J24" s="110"/>
      <c r="K24" s="110"/>
    </row>
    <row r="25" spans="1:11" ht="15.75" customHeight="1" x14ac:dyDescent="0.25">
      <c r="A25" s="110"/>
      <c r="B25" s="110"/>
      <c r="C25" s="110"/>
      <c r="D25" s="110"/>
      <c r="E25" s="110"/>
      <c r="F25" s="110"/>
      <c r="G25" s="134"/>
      <c r="H25" s="134"/>
      <c r="I25" s="110"/>
      <c r="J25" s="110"/>
      <c r="K25" s="110"/>
    </row>
    <row r="26" spans="1:11" ht="15.75" customHeight="1" x14ac:dyDescent="0.25">
      <c r="A26" s="110"/>
      <c r="B26" s="110"/>
      <c r="C26" s="110"/>
      <c r="D26" s="110"/>
      <c r="E26" s="110"/>
      <c r="F26" s="110"/>
      <c r="G26" s="134"/>
      <c r="H26" s="134"/>
      <c r="I26" s="110"/>
      <c r="J26" s="110"/>
      <c r="K26" s="110"/>
    </row>
    <row r="27" spans="1:11" ht="15.75" customHeight="1" x14ac:dyDescent="0.25">
      <c r="A27" s="110"/>
      <c r="B27" s="110"/>
      <c r="C27" s="110"/>
      <c r="D27" s="110"/>
      <c r="E27" s="110"/>
      <c r="F27" s="110"/>
      <c r="G27" s="134"/>
      <c r="H27" s="134"/>
      <c r="I27" s="110"/>
      <c r="J27" s="110"/>
      <c r="K27" s="110"/>
    </row>
    <row r="28" spans="1:11" ht="15.75" customHeight="1" x14ac:dyDescent="0.25">
      <c r="A28" s="110"/>
      <c r="B28" s="110"/>
      <c r="C28" s="110"/>
      <c r="D28" s="110"/>
      <c r="E28" s="110"/>
      <c r="F28" s="110"/>
      <c r="G28" s="134"/>
      <c r="H28" s="134"/>
      <c r="I28" s="110"/>
      <c r="J28" s="110"/>
      <c r="K28" s="110"/>
    </row>
    <row r="29" spans="1:11" ht="15.75" customHeight="1" x14ac:dyDescent="0.25">
      <c r="A29" s="110"/>
      <c r="B29" s="110"/>
      <c r="C29" s="110"/>
      <c r="D29" s="110"/>
      <c r="E29" s="110"/>
      <c r="F29" s="110"/>
      <c r="G29" s="134"/>
      <c r="H29" s="134"/>
      <c r="I29" s="110"/>
      <c r="J29" s="110"/>
      <c r="K29" s="110"/>
    </row>
    <row r="30" spans="1:11" ht="15.75" customHeight="1" x14ac:dyDescent="0.25">
      <c r="A30" s="110"/>
      <c r="B30" s="110"/>
      <c r="C30" s="110"/>
      <c r="D30" s="110"/>
      <c r="E30" s="110"/>
      <c r="F30" s="110"/>
      <c r="G30" s="134"/>
      <c r="H30" s="134"/>
      <c r="I30" s="110"/>
      <c r="J30" s="110"/>
      <c r="K30" s="110"/>
    </row>
    <row r="31" spans="1:11" ht="15.75" customHeight="1" x14ac:dyDescent="0.25">
      <c r="A31" s="110"/>
      <c r="B31" s="110"/>
      <c r="C31" s="110"/>
      <c r="D31" s="110"/>
      <c r="E31" s="110"/>
      <c r="F31" s="110"/>
      <c r="G31" s="134"/>
      <c r="H31" s="134"/>
      <c r="I31" s="110"/>
      <c r="J31" s="110"/>
      <c r="K31" s="110"/>
    </row>
    <row r="32" spans="1:11" ht="15.75" customHeight="1" x14ac:dyDescent="0.25">
      <c r="A32" s="110"/>
      <c r="B32" s="110"/>
      <c r="C32" s="110"/>
      <c r="D32" s="110"/>
      <c r="E32" s="110"/>
      <c r="F32" s="110"/>
      <c r="G32" s="134"/>
      <c r="H32" s="134"/>
      <c r="I32" s="110"/>
      <c r="J32" s="110"/>
      <c r="K32" s="110"/>
    </row>
    <row r="33" spans="1:11" ht="15.75" customHeight="1" x14ac:dyDescent="0.25">
      <c r="A33" s="110"/>
      <c r="B33" s="110"/>
      <c r="C33" s="110"/>
      <c r="D33" s="110"/>
      <c r="E33" s="110"/>
      <c r="F33" s="110"/>
      <c r="G33" s="134"/>
      <c r="H33" s="134"/>
      <c r="I33" s="110"/>
      <c r="J33" s="110"/>
      <c r="K33" s="110"/>
    </row>
    <row r="34" spans="1:11" ht="15.75" customHeight="1" x14ac:dyDescent="0.25">
      <c r="A34" s="110"/>
      <c r="B34" s="110"/>
      <c r="C34" s="110"/>
      <c r="D34" s="110"/>
      <c r="E34" s="110"/>
      <c r="F34" s="110"/>
      <c r="G34" s="134"/>
      <c r="H34" s="134"/>
      <c r="I34" s="110"/>
      <c r="J34" s="110"/>
      <c r="K34" s="110"/>
    </row>
    <row r="35" spans="1:11" ht="15.75" customHeight="1" x14ac:dyDescent="0.25">
      <c r="A35" s="110"/>
      <c r="B35" s="110"/>
      <c r="C35" s="110"/>
      <c r="D35" s="110"/>
      <c r="E35" s="110"/>
      <c r="F35" s="110"/>
      <c r="G35" s="134"/>
      <c r="H35" s="134"/>
      <c r="I35" s="110"/>
      <c r="J35" s="110"/>
      <c r="K35" s="110"/>
    </row>
    <row r="36" spans="1:11" ht="15.75" customHeight="1" x14ac:dyDescent="0.25">
      <c r="A36" s="110"/>
      <c r="B36" s="110"/>
      <c r="C36" s="110"/>
      <c r="D36" s="110"/>
      <c r="E36" s="110"/>
      <c r="F36" s="110"/>
      <c r="G36" s="134"/>
      <c r="H36" s="134"/>
      <c r="I36" s="110"/>
      <c r="J36" s="110"/>
      <c r="K36" s="110"/>
    </row>
    <row r="37" spans="1:11" ht="15.75" customHeight="1" x14ac:dyDescent="0.25">
      <c r="A37" s="110"/>
      <c r="B37" s="110"/>
      <c r="C37" s="110"/>
      <c r="D37" s="110"/>
      <c r="E37" s="110"/>
      <c r="F37" s="110"/>
      <c r="G37" s="134"/>
      <c r="H37" s="134"/>
      <c r="I37" s="110"/>
      <c r="J37" s="110"/>
      <c r="K37" s="110"/>
    </row>
    <row r="38" spans="1:11" ht="15.75" customHeight="1" x14ac:dyDescent="0.25">
      <c r="A38" s="110"/>
      <c r="B38" s="110"/>
      <c r="C38" s="110"/>
      <c r="D38" s="110"/>
      <c r="E38" s="110"/>
      <c r="F38" s="110"/>
      <c r="G38" s="134"/>
      <c r="H38" s="134"/>
      <c r="I38" s="110"/>
      <c r="J38" s="110"/>
      <c r="K38" s="110"/>
    </row>
    <row r="39" spans="1:11" ht="15.75" customHeight="1" x14ac:dyDescent="0.25">
      <c r="A39" s="110"/>
      <c r="B39" s="110"/>
      <c r="C39" s="110"/>
      <c r="D39" s="110"/>
      <c r="E39" s="110"/>
      <c r="F39" s="110"/>
      <c r="G39" s="134"/>
      <c r="H39" s="134"/>
      <c r="I39" s="110"/>
      <c r="J39" s="110"/>
      <c r="K39" s="110"/>
    </row>
    <row r="40" spans="1:11" ht="15.75" customHeight="1" x14ac:dyDescent="0.25">
      <c r="A40" s="110"/>
      <c r="B40" s="110"/>
      <c r="C40" s="110"/>
      <c r="D40" s="110"/>
      <c r="E40" s="110"/>
      <c r="F40" s="110"/>
      <c r="G40" s="134"/>
      <c r="H40" s="134"/>
      <c r="I40" s="110"/>
      <c r="J40" s="110"/>
      <c r="K40" s="110"/>
    </row>
    <row r="41" spans="1:11" ht="15.75" customHeight="1" x14ac:dyDescent="0.25">
      <c r="A41" s="110"/>
      <c r="B41" s="110"/>
      <c r="C41" s="110"/>
      <c r="D41" s="110"/>
      <c r="E41" s="110"/>
      <c r="F41" s="110"/>
      <c r="G41" s="134"/>
      <c r="H41" s="134"/>
      <c r="I41" s="110"/>
      <c r="J41" s="110"/>
      <c r="K41" s="110"/>
    </row>
    <row r="42" spans="1:11" ht="15.75" customHeight="1" x14ac:dyDescent="0.25">
      <c r="A42" s="110"/>
      <c r="B42" s="110"/>
      <c r="C42" s="110"/>
      <c r="D42" s="110"/>
      <c r="E42" s="110"/>
      <c r="F42" s="110"/>
      <c r="G42" s="134"/>
      <c r="H42" s="134"/>
      <c r="I42" s="110"/>
      <c r="J42" s="110"/>
      <c r="K42" s="110"/>
    </row>
    <row r="43" spans="1:11" ht="15.75" customHeight="1" x14ac:dyDescent="0.25">
      <c r="A43" s="110"/>
      <c r="B43" s="110"/>
      <c r="C43" s="110"/>
      <c r="D43" s="110"/>
      <c r="E43" s="110"/>
      <c r="F43" s="110"/>
      <c r="G43" s="134"/>
      <c r="H43" s="134"/>
      <c r="I43" s="110"/>
      <c r="J43" s="110"/>
      <c r="K43" s="110"/>
    </row>
    <row r="44" spans="1:11" ht="15.75" customHeight="1" x14ac:dyDescent="0.25">
      <c r="A44" s="110"/>
      <c r="B44" s="110"/>
      <c r="C44" s="110"/>
      <c r="D44" s="110"/>
      <c r="E44" s="110"/>
      <c r="F44" s="110"/>
      <c r="G44" s="134"/>
      <c r="H44" s="134"/>
      <c r="I44" s="110"/>
      <c r="J44" s="110"/>
      <c r="K44" s="110"/>
    </row>
    <row r="45" spans="1:11" ht="15.75" customHeight="1" x14ac:dyDescent="0.25">
      <c r="A45" s="110"/>
      <c r="B45" s="110"/>
      <c r="C45" s="110"/>
      <c r="D45" s="110"/>
      <c r="E45" s="110"/>
      <c r="F45" s="110"/>
      <c r="G45" s="134"/>
      <c r="H45" s="134"/>
      <c r="I45" s="110"/>
      <c r="J45" s="110"/>
      <c r="K45" s="110"/>
    </row>
    <row r="46" spans="1:11" ht="15.75" customHeight="1" x14ac:dyDescent="0.25">
      <c r="A46" s="110"/>
      <c r="B46" s="110"/>
      <c r="C46" s="110"/>
      <c r="D46" s="110"/>
      <c r="E46" s="110"/>
      <c r="F46" s="110"/>
      <c r="G46" s="134"/>
      <c r="H46" s="134"/>
      <c r="I46" s="110"/>
      <c r="J46" s="110"/>
      <c r="K46" s="110"/>
    </row>
    <row r="47" spans="1:11" ht="15.75" customHeight="1" x14ac:dyDescent="0.25">
      <c r="A47" s="110"/>
      <c r="B47" s="110"/>
      <c r="C47" s="110"/>
      <c r="D47" s="110"/>
      <c r="E47" s="110"/>
      <c r="F47" s="110"/>
      <c r="G47" s="134"/>
      <c r="H47" s="134"/>
      <c r="I47" s="110"/>
      <c r="J47" s="110"/>
      <c r="K47" s="110"/>
    </row>
    <row r="48" spans="1:11" ht="15.75" customHeight="1" x14ac:dyDescent="0.25">
      <c r="A48" s="110"/>
      <c r="B48" s="110"/>
      <c r="C48" s="110"/>
      <c r="D48" s="110"/>
      <c r="E48" s="110"/>
      <c r="F48" s="110"/>
      <c r="G48" s="134"/>
      <c r="H48" s="134"/>
      <c r="I48" s="110"/>
      <c r="J48" s="110"/>
      <c r="K48" s="110"/>
    </row>
    <row r="49" spans="1:11" ht="15.75" customHeight="1" x14ac:dyDescent="0.25">
      <c r="A49" s="110"/>
      <c r="B49" s="110"/>
      <c r="C49" s="110"/>
      <c r="D49" s="110"/>
      <c r="E49" s="110"/>
      <c r="F49" s="110"/>
      <c r="G49" s="134"/>
      <c r="H49" s="134"/>
      <c r="I49" s="110"/>
      <c r="J49" s="110"/>
      <c r="K49" s="110"/>
    </row>
    <row r="50" spans="1:11" ht="15.75" customHeight="1" x14ac:dyDescent="0.25">
      <c r="A50" s="110"/>
      <c r="B50" s="110"/>
      <c r="C50" s="110"/>
      <c r="D50" s="110"/>
      <c r="E50" s="110"/>
      <c r="F50" s="110"/>
      <c r="G50" s="134"/>
      <c r="H50" s="134"/>
      <c r="I50" s="110"/>
      <c r="J50" s="110"/>
      <c r="K50" s="110"/>
    </row>
    <row r="51" spans="1:11" ht="15.75" customHeight="1" x14ac:dyDescent="0.25">
      <c r="A51" s="110"/>
      <c r="B51" s="110"/>
      <c r="C51" s="110"/>
      <c r="D51" s="110"/>
      <c r="E51" s="110"/>
      <c r="F51" s="110"/>
      <c r="G51" s="134"/>
      <c r="H51" s="134"/>
      <c r="I51" s="110"/>
      <c r="J51" s="110"/>
      <c r="K51" s="110"/>
    </row>
    <row r="52" spans="1:11" ht="15.75" customHeight="1" x14ac:dyDescent="0.25">
      <c r="A52" s="110"/>
      <c r="B52" s="110"/>
      <c r="C52" s="110"/>
      <c r="D52" s="110"/>
      <c r="E52" s="110"/>
      <c r="F52" s="110"/>
      <c r="G52" s="134"/>
      <c r="H52" s="134"/>
      <c r="I52" s="110"/>
      <c r="J52" s="110"/>
      <c r="K52" s="110"/>
    </row>
    <row r="53" spans="1:11" ht="15.75" customHeight="1" x14ac:dyDescent="0.25">
      <c r="A53" s="110"/>
      <c r="B53" s="110"/>
      <c r="C53" s="110"/>
      <c r="D53" s="110"/>
      <c r="E53" s="110"/>
      <c r="F53" s="110"/>
      <c r="G53" s="134"/>
      <c r="H53" s="134"/>
      <c r="I53" s="110"/>
      <c r="J53" s="110"/>
      <c r="K53" s="110"/>
    </row>
    <row r="54" spans="1:11" ht="15.75" customHeight="1" x14ac:dyDescent="0.25">
      <c r="A54" s="110"/>
      <c r="B54" s="110"/>
      <c r="C54" s="110"/>
      <c r="D54" s="110"/>
      <c r="E54" s="110"/>
      <c r="F54" s="110"/>
      <c r="G54" s="134"/>
      <c r="H54" s="134"/>
      <c r="I54" s="110"/>
      <c r="J54" s="110"/>
      <c r="K54" s="110"/>
    </row>
    <row r="55" spans="1:11" ht="15.75" customHeight="1" x14ac:dyDescent="0.25">
      <c r="A55" s="110"/>
      <c r="B55" s="110"/>
      <c r="C55" s="110"/>
      <c r="D55" s="110"/>
      <c r="E55" s="110"/>
      <c r="F55" s="110"/>
      <c r="G55" s="134"/>
      <c r="H55" s="134"/>
      <c r="I55" s="110"/>
      <c r="J55" s="110"/>
      <c r="K55" s="110"/>
    </row>
    <row r="56" spans="1:11" ht="15.75" customHeight="1" x14ac:dyDescent="0.25">
      <c r="A56" s="110"/>
      <c r="B56" s="110"/>
      <c r="C56" s="110"/>
      <c r="D56" s="110"/>
      <c r="E56" s="110"/>
      <c r="F56" s="110"/>
      <c r="G56" s="134"/>
      <c r="H56" s="134"/>
      <c r="I56" s="110"/>
      <c r="J56" s="110"/>
      <c r="K56" s="110"/>
    </row>
    <row r="57" spans="1:11" ht="15.75" customHeight="1" x14ac:dyDescent="0.25">
      <c r="A57" s="110"/>
      <c r="B57" s="110"/>
      <c r="C57" s="110"/>
      <c r="D57" s="110"/>
      <c r="E57" s="110"/>
      <c r="F57" s="110"/>
      <c r="G57" s="134"/>
      <c r="H57" s="134"/>
      <c r="I57" s="110"/>
      <c r="J57" s="110"/>
      <c r="K57" s="110"/>
    </row>
    <row r="58" spans="1:11" ht="15.75" customHeight="1" x14ac:dyDescent="0.25">
      <c r="A58" s="110"/>
      <c r="B58" s="110"/>
      <c r="C58" s="110"/>
      <c r="D58" s="110"/>
      <c r="E58" s="110"/>
      <c r="F58" s="110"/>
      <c r="G58" s="134"/>
      <c r="H58" s="134"/>
      <c r="I58" s="110"/>
      <c r="J58" s="110"/>
      <c r="K58" s="110"/>
    </row>
    <row r="59" spans="1:11" ht="15.75" customHeight="1" x14ac:dyDescent="0.25">
      <c r="A59" s="110"/>
      <c r="B59" s="110"/>
      <c r="C59" s="110"/>
      <c r="D59" s="110"/>
      <c r="E59" s="110"/>
      <c r="F59" s="110"/>
      <c r="G59" s="134"/>
      <c r="H59" s="134"/>
      <c r="I59" s="110"/>
      <c r="J59" s="110"/>
      <c r="K59" s="110"/>
    </row>
    <row r="60" spans="1:11" ht="15.75" customHeight="1" x14ac:dyDescent="0.25">
      <c r="A60" s="110"/>
      <c r="B60" s="110"/>
      <c r="C60" s="110"/>
      <c r="D60" s="110"/>
      <c r="E60" s="110"/>
      <c r="F60" s="110"/>
      <c r="G60" s="134"/>
      <c r="H60" s="134"/>
      <c r="I60" s="110"/>
      <c r="J60" s="110"/>
      <c r="K60" s="110"/>
    </row>
    <row r="61" spans="1:11" ht="15.75" customHeight="1" x14ac:dyDescent="0.25">
      <c r="A61" s="110"/>
      <c r="B61" s="110"/>
      <c r="C61" s="110"/>
      <c r="D61" s="110"/>
      <c r="E61" s="110"/>
      <c r="F61" s="110"/>
      <c r="G61" s="134"/>
      <c r="H61" s="134"/>
      <c r="I61" s="110"/>
      <c r="J61" s="110"/>
      <c r="K61" s="110"/>
    </row>
    <row r="62" spans="1:11" ht="15.75" customHeight="1" x14ac:dyDescent="0.25">
      <c r="A62" s="110"/>
      <c r="B62" s="110"/>
      <c r="C62" s="110"/>
      <c r="D62" s="110"/>
      <c r="E62" s="110"/>
      <c r="F62" s="110"/>
      <c r="G62" s="134"/>
      <c r="H62" s="134"/>
      <c r="I62" s="110"/>
      <c r="J62" s="110"/>
      <c r="K62" s="110"/>
    </row>
    <row r="63" spans="1:11" ht="15.75" customHeight="1" x14ac:dyDescent="0.25">
      <c r="A63" s="110"/>
      <c r="B63" s="110"/>
      <c r="C63" s="110"/>
      <c r="D63" s="110"/>
      <c r="E63" s="110"/>
      <c r="F63" s="110"/>
      <c r="G63" s="134"/>
      <c r="H63" s="134"/>
      <c r="I63" s="110"/>
      <c r="J63" s="110"/>
      <c r="K63" s="110"/>
    </row>
    <row r="64" spans="1:11" ht="15.75" customHeight="1" x14ac:dyDescent="0.25">
      <c r="A64" s="110"/>
      <c r="B64" s="110"/>
      <c r="C64" s="110"/>
      <c r="D64" s="110"/>
      <c r="E64" s="110"/>
      <c r="F64" s="110"/>
      <c r="G64" s="134"/>
      <c r="H64" s="134"/>
      <c r="I64" s="110"/>
      <c r="J64" s="110"/>
      <c r="K64" s="110"/>
    </row>
    <row r="65" spans="1:11" ht="15.75" customHeight="1" x14ac:dyDescent="0.25">
      <c r="A65" s="110"/>
      <c r="B65" s="110"/>
      <c r="C65" s="110"/>
      <c r="D65" s="110"/>
      <c r="E65" s="110"/>
      <c r="F65" s="110"/>
      <c r="G65" s="134"/>
      <c r="H65" s="134"/>
      <c r="I65" s="110"/>
      <c r="J65" s="110"/>
      <c r="K65" s="110"/>
    </row>
    <row r="66" spans="1:11" ht="15.75" customHeight="1" x14ac:dyDescent="0.25">
      <c r="A66" s="110"/>
      <c r="B66" s="110"/>
      <c r="C66" s="110"/>
      <c r="D66" s="110"/>
      <c r="E66" s="110"/>
      <c r="F66" s="110"/>
      <c r="G66" s="134"/>
      <c r="H66" s="134"/>
      <c r="I66" s="110"/>
      <c r="J66" s="110"/>
      <c r="K66" s="110"/>
    </row>
    <row r="67" spans="1:11" ht="15.75" customHeight="1" x14ac:dyDescent="0.25">
      <c r="A67" s="110"/>
      <c r="B67" s="110"/>
      <c r="C67" s="110"/>
      <c r="D67" s="110"/>
      <c r="E67" s="110"/>
      <c r="F67" s="110"/>
      <c r="G67" s="134"/>
      <c r="H67" s="134"/>
      <c r="I67" s="110"/>
      <c r="J67" s="110"/>
      <c r="K67" s="110"/>
    </row>
    <row r="68" spans="1:11" ht="15.75" customHeight="1" x14ac:dyDescent="0.25">
      <c r="A68" s="110"/>
      <c r="B68" s="110"/>
      <c r="C68" s="110"/>
      <c r="D68" s="110"/>
      <c r="E68" s="110"/>
      <c r="F68" s="110"/>
      <c r="G68" s="134"/>
      <c r="H68" s="134"/>
      <c r="I68" s="110"/>
      <c r="J68" s="110"/>
      <c r="K68" s="110"/>
    </row>
    <row r="69" spans="1:11" ht="15.75" customHeight="1" x14ac:dyDescent="0.25">
      <c r="A69" s="110"/>
      <c r="B69" s="110"/>
      <c r="C69" s="110"/>
      <c r="D69" s="110"/>
      <c r="E69" s="110"/>
      <c r="F69" s="110"/>
      <c r="G69" s="134"/>
      <c r="H69" s="134"/>
      <c r="I69" s="110"/>
      <c r="J69" s="110"/>
      <c r="K69" s="110"/>
    </row>
    <row r="70" spans="1:11" ht="15.75" customHeight="1" x14ac:dyDescent="0.25">
      <c r="A70" s="110"/>
      <c r="B70" s="110"/>
      <c r="C70" s="110"/>
      <c r="D70" s="110"/>
      <c r="E70" s="110"/>
      <c r="F70" s="110"/>
      <c r="G70" s="134"/>
      <c r="H70" s="134"/>
      <c r="I70" s="110"/>
      <c r="J70" s="110"/>
      <c r="K70" s="110"/>
    </row>
    <row r="71" spans="1:11" ht="15.75" customHeight="1" x14ac:dyDescent="0.25">
      <c r="A71" s="110"/>
      <c r="B71" s="110"/>
      <c r="C71" s="110"/>
      <c r="D71" s="110"/>
      <c r="E71" s="110"/>
      <c r="F71" s="110"/>
      <c r="G71" s="134"/>
      <c r="H71" s="134"/>
      <c r="I71" s="110"/>
      <c r="J71" s="110"/>
      <c r="K71" s="110"/>
    </row>
    <row r="72" spans="1:11" ht="15.75" customHeight="1" x14ac:dyDescent="0.25">
      <c r="A72" s="110"/>
      <c r="B72" s="110"/>
      <c r="C72" s="110"/>
      <c r="D72" s="110"/>
      <c r="E72" s="110"/>
      <c r="F72" s="110"/>
      <c r="G72" s="134"/>
      <c r="H72" s="134"/>
      <c r="I72" s="110"/>
      <c r="J72" s="110"/>
      <c r="K72" s="110"/>
    </row>
    <row r="73" spans="1:11" ht="15.75" customHeight="1" x14ac:dyDescent="0.25">
      <c r="A73" s="110"/>
      <c r="B73" s="110"/>
      <c r="C73" s="110"/>
      <c r="D73" s="110"/>
      <c r="E73" s="110"/>
      <c r="F73" s="110"/>
      <c r="G73" s="134"/>
      <c r="H73" s="134"/>
      <c r="I73" s="110"/>
      <c r="J73" s="110"/>
      <c r="K73" s="110"/>
    </row>
    <row r="74" spans="1:11" ht="15.75" customHeight="1" x14ac:dyDescent="0.25">
      <c r="A74" s="110"/>
      <c r="B74" s="110"/>
      <c r="C74" s="110"/>
      <c r="D74" s="110"/>
      <c r="E74" s="110"/>
      <c r="F74" s="110"/>
      <c r="G74" s="134"/>
      <c r="H74" s="134"/>
      <c r="I74" s="110"/>
      <c r="J74" s="110"/>
      <c r="K74" s="110"/>
    </row>
    <row r="75" spans="1:11" ht="15.75" customHeight="1" x14ac:dyDescent="0.25">
      <c r="A75" s="110"/>
      <c r="B75" s="110"/>
      <c r="C75" s="110"/>
      <c r="D75" s="110"/>
      <c r="E75" s="110"/>
      <c r="F75" s="110"/>
      <c r="G75" s="134"/>
      <c r="H75" s="134"/>
      <c r="I75" s="110"/>
      <c r="J75" s="110"/>
      <c r="K75" s="110"/>
    </row>
    <row r="76" spans="1:11" ht="15.75" customHeight="1" x14ac:dyDescent="0.25">
      <c r="A76" s="110"/>
      <c r="B76" s="110"/>
      <c r="C76" s="110"/>
      <c r="D76" s="110"/>
      <c r="E76" s="110"/>
      <c r="F76" s="110"/>
      <c r="G76" s="134"/>
      <c r="H76" s="134"/>
      <c r="I76" s="110"/>
      <c r="J76" s="110"/>
      <c r="K76" s="110"/>
    </row>
    <row r="77" spans="1:11" ht="15.75" customHeight="1" x14ac:dyDescent="0.25">
      <c r="A77" s="110"/>
      <c r="B77" s="110"/>
      <c r="C77" s="110"/>
      <c r="D77" s="110"/>
      <c r="E77" s="110"/>
      <c r="F77" s="110"/>
      <c r="G77" s="134"/>
      <c r="H77" s="134"/>
      <c r="I77" s="110"/>
      <c r="J77" s="110"/>
      <c r="K77" s="110"/>
    </row>
    <row r="78" spans="1:11" ht="15.75" customHeight="1" x14ac:dyDescent="0.25">
      <c r="A78" s="110"/>
      <c r="B78" s="110"/>
      <c r="C78" s="110"/>
      <c r="D78" s="110"/>
      <c r="E78" s="110"/>
      <c r="F78" s="110"/>
      <c r="G78" s="134"/>
      <c r="H78" s="134"/>
      <c r="I78" s="110"/>
      <c r="J78" s="110"/>
      <c r="K78" s="110"/>
    </row>
    <row r="79" spans="1:11" ht="15.75" customHeight="1" x14ac:dyDescent="0.25">
      <c r="A79" s="110"/>
      <c r="B79" s="110"/>
      <c r="C79" s="110"/>
      <c r="D79" s="110"/>
      <c r="E79" s="110"/>
      <c r="F79" s="110"/>
      <c r="G79" s="134"/>
      <c r="H79" s="134"/>
      <c r="I79" s="110"/>
      <c r="J79" s="110"/>
      <c r="K79" s="110"/>
    </row>
    <row r="80" spans="1:11" ht="15.75" customHeight="1" x14ac:dyDescent="0.25">
      <c r="A80" s="110"/>
      <c r="B80" s="110"/>
      <c r="C80" s="110"/>
      <c r="D80" s="110"/>
      <c r="E80" s="110"/>
      <c r="F80" s="110"/>
      <c r="G80" s="134"/>
      <c r="H80" s="134"/>
      <c r="I80" s="110"/>
      <c r="J80" s="110"/>
      <c r="K80" s="110"/>
    </row>
    <row r="81" spans="1:11" ht="15.75" customHeight="1" x14ac:dyDescent="0.25">
      <c r="A81" s="110"/>
      <c r="B81" s="110"/>
      <c r="C81" s="110"/>
      <c r="D81" s="110"/>
      <c r="E81" s="110"/>
      <c r="F81" s="110"/>
      <c r="G81" s="134"/>
      <c r="H81" s="134"/>
      <c r="I81" s="110"/>
      <c r="J81" s="110"/>
      <c r="K81" s="110"/>
    </row>
    <row r="82" spans="1:11" ht="15.75" customHeight="1" x14ac:dyDescent="0.25">
      <c r="A82" s="110"/>
      <c r="B82" s="110"/>
      <c r="C82" s="110"/>
      <c r="D82" s="110"/>
      <c r="E82" s="110"/>
      <c r="F82" s="110"/>
      <c r="G82" s="134"/>
      <c r="H82" s="134"/>
      <c r="I82" s="110"/>
      <c r="J82" s="110"/>
      <c r="K82" s="110"/>
    </row>
    <row r="83" spans="1:11" ht="15.75" customHeight="1" x14ac:dyDescent="0.25">
      <c r="A83" s="110"/>
      <c r="B83" s="110"/>
      <c r="C83" s="110"/>
      <c r="D83" s="110"/>
      <c r="E83" s="110"/>
      <c r="F83" s="110"/>
      <c r="G83" s="134"/>
      <c r="H83" s="134"/>
      <c r="I83" s="110"/>
      <c r="J83" s="110"/>
      <c r="K83" s="110"/>
    </row>
    <row r="84" spans="1:11" ht="15.75" customHeight="1" x14ac:dyDescent="0.25">
      <c r="A84" s="110"/>
      <c r="B84" s="110"/>
      <c r="C84" s="110"/>
      <c r="D84" s="110"/>
      <c r="E84" s="110"/>
      <c r="F84" s="110"/>
      <c r="G84" s="134"/>
      <c r="H84" s="134"/>
      <c r="I84" s="110"/>
      <c r="J84" s="110"/>
      <c r="K84" s="110"/>
    </row>
    <row r="85" spans="1:11" ht="15.75" customHeight="1" x14ac:dyDescent="0.25">
      <c r="A85" s="110"/>
      <c r="B85" s="110"/>
      <c r="C85" s="110"/>
      <c r="D85" s="110"/>
      <c r="E85" s="110"/>
      <c r="F85" s="110"/>
      <c r="G85" s="134"/>
      <c r="H85" s="134"/>
      <c r="I85" s="110"/>
      <c r="J85" s="110"/>
      <c r="K85" s="110"/>
    </row>
    <row r="86" spans="1:11" ht="15.75" customHeight="1" x14ac:dyDescent="0.25">
      <c r="A86" s="110"/>
      <c r="B86" s="110"/>
      <c r="C86" s="110"/>
      <c r="D86" s="110"/>
      <c r="E86" s="110"/>
      <c r="F86" s="110"/>
      <c r="G86" s="134"/>
      <c r="H86" s="134"/>
      <c r="I86" s="110"/>
      <c r="J86" s="110"/>
      <c r="K86" s="110"/>
    </row>
    <row r="87" spans="1:11" ht="15.75" customHeight="1" x14ac:dyDescent="0.25">
      <c r="A87" s="110"/>
      <c r="B87" s="110"/>
      <c r="C87" s="110"/>
      <c r="D87" s="110"/>
      <c r="E87" s="110"/>
      <c r="F87" s="110"/>
      <c r="G87" s="134"/>
      <c r="H87" s="134"/>
      <c r="I87" s="110"/>
      <c r="J87" s="110"/>
      <c r="K87" s="110"/>
    </row>
    <row r="88" spans="1:11" ht="15.75" customHeight="1" x14ac:dyDescent="0.25">
      <c r="A88" s="110"/>
      <c r="B88" s="110"/>
      <c r="C88" s="110"/>
      <c r="D88" s="110"/>
      <c r="E88" s="110"/>
      <c r="F88" s="110"/>
      <c r="G88" s="134"/>
      <c r="H88" s="134"/>
      <c r="I88" s="110"/>
      <c r="J88" s="110"/>
      <c r="K88" s="110"/>
    </row>
    <row r="89" spans="1:11" ht="15.75" customHeight="1" x14ac:dyDescent="0.25">
      <c r="A89" s="110"/>
      <c r="B89" s="110"/>
      <c r="C89" s="110"/>
      <c r="D89" s="110"/>
      <c r="E89" s="110"/>
      <c r="F89" s="110"/>
      <c r="G89" s="134"/>
      <c r="H89" s="134"/>
      <c r="I89" s="110"/>
      <c r="J89" s="110"/>
      <c r="K89" s="110"/>
    </row>
    <row r="90" spans="1:11" ht="15.75" customHeight="1" x14ac:dyDescent="0.25">
      <c r="A90" s="110"/>
      <c r="B90" s="110"/>
      <c r="C90" s="110"/>
      <c r="D90" s="110"/>
      <c r="E90" s="110"/>
      <c r="F90" s="110"/>
      <c r="G90" s="134"/>
      <c r="H90" s="134"/>
      <c r="I90" s="110"/>
      <c r="J90" s="110"/>
      <c r="K90" s="110"/>
    </row>
    <row r="91" spans="1:11" ht="15.75" customHeight="1" x14ac:dyDescent="0.25">
      <c r="A91" s="110"/>
      <c r="B91" s="110"/>
      <c r="C91" s="110"/>
      <c r="D91" s="110"/>
      <c r="E91" s="110"/>
      <c r="F91" s="110"/>
      <c r="G91" s="134"/>
      <c r="H91" s="134"/>
      <c r="I91" s="110"/>
      <c r="J91" s="110"/>
      <c r="K91" s="110"/>
    </row>
    <row r="92" spans="1:11" ht="15.75" customHeight="1" x14ac:dyDescent="0.25">
      <c r="A92" s="110"/>
      <c r="B92" s="110"/>
      <c r="C92" s="110"/>
      <c r="D92" s="110"/>
      <c r="E92" s="110"/>
      <c r="F92" s="110"/>
      <c r="G92" s="134"/>
      <c r="H92" s="134"/>
      <c r="I92" s="110"/>
      <c r="J92" s="110"/>
      <c r="K92" s="110"/>
    </row>
    <row r="93" spans="1:11" ht="15.75" customHeight="1" x14ac:dyDescent="0.25">
      <c r="A93" s="110"/>
      <c r="B93" s="110"/>
      <c r="C93" s="110"/>
      <c r="D93" s="110"/>
      <c r="E93" s="110"/>
      <c r="F93" s="110"/>
      <c r="G93" s="134"/>
      <c r="H93" s="134"/>
      <c r="I93" s="110"/>
      <c r="J93" s="110"/>
      <c r="K93" s="110"/>
    </row>
    <row r="94" spans="1:11" ht="15.75" customHeight="1" x14ac:dyDescent="0.25">
      <c r="A94" s="110"/>
      <c r="B94" s="110"/>
      <c r="C94" s="110"/>
      <c r="D94" s="110"/>
      <c r="E94" s="110"/>
      <c r="F94" s="110"/>
      <c r="G94" s="134"/>
      <c r="H94" s="134"/>
      <c r="I94" s="110"/>
      <c r="J94" s="110"/>
      <c r="K94" s="110"/>
    </row>
    <row r="95" spans="1:11" ht="15.75" customHeight="1" x14ac:dyDescent="0.25">
      <c r="A95" s="110"/>
      <c r="B95" s="110"/>
      <c r="C95" s="110"/>
      <c r="D95" s="110"/>
      <c r="E95" s="110"/>
      <c r="F95" s="110"/>
      <c r="G95" s="134"/>
      <c r="H95" s="134"/>
      <c r="I95" s="110"/>
      <c r="J95" s="110"/>
      <c r="K95" s="110"/>
    </row>
    <row r="96" spans="1:11" ht="15.75" customHeight="1" x14ac:dyDescent="0.25">
      <c r="A96" s="110"/>
      <c r="B96" s="110"/>
      <c r="C96" s="110"/>
      <c r="D96" s="110"/>
      <c r="E96" s="110"/>
      <c r="F96" s="110"/>
      <c r="G96" s="134"/>
      <c r="H96" s="134"/>
      <c r="I96" s="110"/>
      <c r="J96" s="110"/>
      <c r="K96" s="110"/>
    </row>
    <row r="97" spans="1:11" ht="15.75" customHeight="1" x14ac:dyDescent="0.25">
      <c r="A97" s="110"/>
      <c r="B97" s="110"/>
      <c r="C97" s="110"/>
      <c r="D97" s="110"/>
      <c r="E97" s="110"/>
      <c r="F97" s="110"/>
      <c r="G97" s="134"/>
      <c r="H97" s="134"/>
      <c r="I97" s="110"/>
      <c r="J97" s="110"/>
      <c r="K97" s="110"/>
    </row>
    <row r="98" spans="1:11" ht="15.75" customHeight="1" x14ac:dyDescent="0.25">
      <c r="A98" s="110"/>
      <c r="B98" s="110"/>
      <c r="C98" s="110"/>
      <c r="D98" s="110"/>
      <c r="E98" s="110"/>
      <c r="F98" s="110"/>
      <c r="G98" s="134"/>
      <c r="H98" s="134"/>
      <c r="I98" s="110"/>
      <c r="J98" s="110"/>
      <c r="K98" s="110"/>
    </row>
    <row r="99" spans="1:11" ht="15.75" customHeight="1" x14ac:dyDescent="0.25">
      <c r="A99" s="110"/>
      <c r="B99" s="110"/>
      <c r="C99" s="110"/>
      <c r="D99" s="110"/>
      <c r="E99" s="110"/>
      <c r="F99" s="110"/>
      <c r="G99" s="134"/>
      <c r="H99" s="134"/>
      <c r="I99" s="110"/>
      <c r="J99" s="110"/>
      <c r="K99" s="110"/>
    </row>
    <row r="100" spans="1:11" ht="15.75" customHeight="1" x14ac:dyDescent="0.25">
      <c r="A100" s="110"/>
      <c r="B100" s="110"/>
      <c r="C100" s="110"/>
      <c r="D100" s="110"/>
      <c r="E100" s="110"/>
      <c r="F100" s="110"/>
      <c r="G100" s="134"/>
      <c r="H100" s="134"/>
      <c r="I100" s="110"/>
      <c r="J100" s="110"/>
      <c r="K100" s="110"/>
    </row>
  </sheetData>
  <mergeCells count="3">
    <mergeCell ref="A11:B11"/>
    <mergeCell ref="A1:H1"/>
    <mergeCell ref="A2:H2"/>
  </mergeCells>
  <pageMargins left="0.511811024" right="0.511811024" top="0.78740157499999996" bottom="0.78740157499999996" header="0" footer="0"/>
  <pageSetup paperSize="9" scale="9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"/>
  <sheetViews>
    <sheetView tabSelected="1" zoomScale="90" zoomScaleNormal="90" workbookViewId="0">
      <selection activeCell="E14" sqref="E14"/>
    </sheetView>
  </sheetViews>
  <sheetFormatPr defaultColWidth="14.42578125" defaultRowHeight="15" customHeight="1" x14ac:dyDescent="0.25"/>
  <cols>
    <col min="1" max="1" width="38.28515625" customWidth="1"/>
    <col min="2" max="2" width="21" customWidth="1"/>
    <col min="3" max="3" width="21.140625" customWidth="1"/>
    <col min="4" max="4" width="19.42578125" customWidth="1"/>
    <col min="5" max="5" width="19.28515625" customWidth="1"/>
    <col min="6" max="6" width="20.85546875" customWidth="1"/>
    <col min="7" max="7" width="12.42578125" bestFit="1" customWidth="1"/>
    <col min="8" max="11" width="8.7109375" customWidth="1"/>
  </cols>
  <sheetData>
    <row r="1" spans="1:7" ht="48.75" customHeight="1" x14ac:dyDescent="0.25">
      <c r="A1" s="135" t="s">
        <v>156</v>
      </c>
      <c r="B1" s="136" t="s">
        <v>157</v>
      </c>
      <c r="C1" s="136" t="s">
        <v>158</v>
      </c>
      <c r="D1" s="136" t="s">
        <v>159</v>
      </c>
      <c r="E1" s="136" t="s">
        <v>160</v>
      </c>
      <c r="F1" s="135" t="s">
        <v>59</v>
      </c>
    </row>
    <row r="2" spans="1:7" x14ac:dyDescent="0.25">
      <c r="A2" s="149" t="s">
        <v>172</v>
      </c>
      <c r="B2" s="138">
        <f>Plano_Trabalho_Receita_Despesa!D37</f>
        <v>394938.4</v>
      </c>
      <c r="C2" s="138">
        <f>Plano_Trabalho_Receita_Despesa!G37</f>
        <v>394938.4</v>
      </c>
      <c r="D2" s="138">
        <f>Plano_Trabalho_Receita_Despesa!J37</f>
        <v>394938.4</v>
      </c>
      <c r="E2" s="138">
        <f>Plano_Trabalho_Receita_Despesa!M37</f>
        <v>394938.4</v>
      </c>
      <c r="F2" s="138">
        <f>SUM(B2:E2)</f>
        <v>1579753.6</v>
      </c>
    </row>
    <row r="3" spans="1:7" x14ac:dyDescent="0.25">
      <c r="A3" s="137" t="s">
        <v>161</v>
      </c>
      <c r="B3" s="138">
        <f>Plano_Trabalho_Receita_Despesa!D55</f>
        <v>434340</v>
      </c>
      <c r="C3" s="182">
        <f>Plano_Trabalho_Receita_Despesa!G55</f>
        <v>0</v>
      </c>
      <c r="D3" s="182">
        <f>Plano_Trabalho_Receita_Despesa!J55</f>
        <v>0</v>
      </c>
      <c r="E3" s="182">
        <f>Plano_Trabalho_Receita_Despesa!M55</f>
        <v>0</v>
      </c>
      <c r="F3" s="138">
        <f t="shared" ref="F3:F6" si="0">SUM(B3:E3)</f>
        <v>434340</v>
      </c>
    </row>
    <row r="4" spans="1:7" x14ac:dyDescent="0.25">
      <c r="A4" s="139" t="s">
        <v>59</v>
      </c>
      <c r="B4" s="140">
        <f>SUM(B2:B3)</f>
        <v>829278.4</v>
      </c>
      <c r="C4" s="140">
        <f>SUM(C2:C3)</f>
        <v>394938.4</v>
      </c>
      <c r="D4" s="140">
        <f>SUM(D2:D3)</f>
        <v>394938.4</v>
      </c>
      <c r="E4" s="140">
        <f>SUM(E2:E3)</f>
        <v>394938.4</v>
      </c>
      <c r="F4" s="148">
        <f t="shared" si="0"/>
        <v>2014093.6</v>
      </c>
    </row>
    <row r="5" spans="1:7" x14ac:dyDescent="0.25">
      <c r="A5" s="137" t="s">
        <v>162</v>
      </c>
      <c r="B5" s="141">
        <f>Plano_Trabalho_Receita_Despesa!D60</f>
        <v>41463.920000000006</v>
      </c>
      <c r="C5" s="141">
        <f>Plano_Trabalho_Receita_Despesa!G60</f>
        <v>19746.920000000002</v>
      </c>
      <c r="D5" s="141">
        <f>Plano_Trabalho_Receita_Despesa!J60</f>
        <v>19746.920000000002</v>
      </c>
      <c r="E5" s="141">
        <f>Plano_Trabalho_Receita_Despesa!M60</f>
        <v>19746.920000000002</v>
      </c>
      <c r="F5" s="138">
        <f t="shared" si="0"/>
        <v>100704.68000000001</v>
      </c>
    </row>
    <row r="6" spans="1:7" x14ac:dyDescent="0.25">
      <c r="A6" s="139" t="s">
        <v>163</v>
      </c>
      <c r="B6" s="140">
        <f>B4+B5</f>
        <v>870742.32000000007</v>
      </c>
      <c r="C6" s="140">
        <f>C4+C5</f>
        <v>414685.32</v>
      </c>
      <c r="D6" s="140">
        <f>SUM(D4:D5)</f>
        <v>414685.32</v>
      </c>
      <c r="E6" s="140">
        <f>SUM(E4:E5)</f>
        <v>414685.32</v>
      </c>
      <c r="F6" s="148">
        <f t="shared" si="0"/>
        <v>2114798.2800000003</v>
      </c>
      <c r="G6" t="b">
        <f>F6=Plano_Trabalho_Receita_Despesa!P6</f>
        <v>1</v>
      </c>
    </row>
    <row r="7" spans="1:7" x14ac:dyDescent="0.25">
      <c r="A7" s="142" t="s">
        <v>164</v>
      </c>
      <c r="B7" s="181" t="s">
        <v>165</v>
      </c>
      <c r="C7" s="158"/>
      <c r="D7" s="158"/>
      <c r="E7" s="159"/>
      <c r="F7" s="143"/>
    </row>
    <row r="8" spans="1:7" x14ac:dyDescent="0.25">
      <c r="A8" s="144" t="s">
        <v>166</v>
      </c>
      <c r="B8" s="140">
        <f>B6</f>
        <v>870742.32000000007</v>
      </c>
      <c r="C8" s="145">
        <f>C6</f>
        <v>414685.32</v>
      </c>
      <c r="D8" s="145">
        <f>D6</f>
        <v>414685.32</v>
      </c>
      <c r="E8" s="146">
        <f>E6</f>
        <v>414685.32</v>
      </c>
      <c r="F8" s="143"/>
    </row>
    <row r="9" spans="1:7" ht="15" customHeight="1" x14ac:dyDescent="0.25">
      <c r="B9" s="147" t="b">
        <f>Plano_Trabalho_Receita_Despesa!D9=B8</f>
        <v>1</v>
      </c>
      <c r="C9" s="147" t="b">
        <f>C8=Plano_Trabalho_Receita_Despesa!G9</f>
        <v>1</v>
      </c>
      <c r="D9" s="147" t="b">
        <f>D8=Plano_Trabalho_Receita_Despesa!J9</f>
        <v>1</v>
      </c>
      <c r="E9" s="147" t="b">
        <f>E8=Plano_Trabalho_Receita_Despesa!M9</f>
        <v>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7:E7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Plano_Trabalho_Equipe</vt:lpstr>
      <vt:lpstr>Plano_Trabalho_Receita_Despesa</vt:lpstr>
      <vt:lpstr>Plano_Trabalho_Bens</vt:lpstr>
      <vt:lpstr>DIÁRIAS ACOMP. PEDAGÓGICO</vt:lpstr>
      <vt:lpstr>RESUMO DE DESEMBOLSO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Samira Costa</cp:lastModifiedBy>
  <cp:lastPrinted>2023-07-26T15:44:40Z</cp:lastPrinted>
  <dcterms:created xsi:type="dcterms:W3CDTF">2017-03-03T14:40:49Z</dcterms:created>
  <dcterms:modified xsi:type="dcterms:W3CDTF">2023-07-27T13:09:01Z</dcterms:modified>
</cp:coreProperties>
</file>