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MARCOS DG\DNIT Materiais asfalticos\Instrução Normativa Estadual\"/>
    </mc:Choice>
  </mc:AlternateContent>
  <bookViews>
    <workbookView xWindow="0" yWindow="0" windowWidth="24000" windowHeight="9135"/>
  </bookViews>
  <sheets>
    <sheet name="ANEXOS I e II" sheetId="1" r:id="rId1"/>
    <sheet name="ANEXO III - EX.1" sheetId="3" r:id="rId2"/>
    <sheet name="ANEXO III - EX.2" sheetId="5" r:id="rId3"/>
    <sheet name="ANEXO  IV" sheetId="4" r:id="rId4"/>
  </sheets>
  <definedNames>
    <definedName name="_xlnm.Print_Area" localSheetId="1">'ANEXO III - EX.1'!$B$1:$J$40</definedName>
    <definedName name="_xlnm.Print_Area" localSheetId="0">'ANEXOS I e II'!$B$1:$O$24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F36" i="3" l="1"/>
  <c r="I14" i="1" l="1"/>
  <c r="I13" i="1"/>
  <c r="F19" i="1"/>
  <c r="F20" i="1"/>
  <c r="F18" i="1"/>
  <c r="D26" i="3" l="1"/>
  <c r="H27" i="5" l="1"/>
  <c r="I27" i="5" s="1"/>
  <c r="J27" i="5" s="1"/>
  <c r="G22" i="5"/>
  <c r="G31" i="5" s="1"/>
  <c r="I31" i="5" s="1"/>
  <c r="F9" i="4"/>
  <c r="H15" i="4"/>
  <c r="H16" i="4"/>
  <c r="H17" i="4"/>
  <c r="H14" i="4"/>
  <c r="E26" i="3" l="1"/>
  <c r="F26" i="3" l="1"/>
  <c r="G26" i="3" s="1"/>
  <c r="H26" i="3" s="1"/>
  <c r="I26" i="3" s="1"/>
  <c r="J26" i="3" s="1"/>
  <c r="C26" i="3"/>
  <c r="B32" i="3" l="1"/>
  <c r="C32" i="3" s="1"/>
  <c r="F38" i="3" s="1"/>
  <c r="F40" i="3" l="1"/>
  <c r="F10" i="4" s="1"/>
  <c r="E14" i="4" s="1"/>
  <c r="E19" i="1"/>
  <c r="E20" i="1"/>
  <c r="E18" i="1"/>
  <c r="E17" i="4" l="1"/>
  <c r="I17" i="4" s="1"/>
  <c r="I14" i="4"/>
  <c r="E16" i="4"/>
  <c r="I16" i="4" s="1"/>
  <c r="E15" i="4"/>
  <c r="I15" i="4" s="1"/>
  <c r="G19" i="1"/>
  <c r="H19" i="1" s="1"/>
  <c r="G18" i="1"/>
  <c r="H18" i="1" s="1"/>
  <c r="G20" i="1"/>
  <c r="H20" i="1" s="1"/>
  <c r="I19" i="4" l="1"/>
  <c r="I23" i="1"/>
</calcChain>
</file>

<file path=xl/sharedStrings.xml><?xml version="1.0" encoding="utf-8"?>
<sst xmlns="http://schemas.openxmlformats.org/spreadsheetml/2006/main" count="118" uniqueCount="102">
  <si>
    <t>CAP 50/70</t>
  </si>
  <si>
    <t>MATERIAL BETUMINOSO</t>
  </si>
  <si>
    <t>MEDIÇÃO A PI</t>
  </si>
  <si>
    <t>MEDIÇÃO A PI SEM LUCRO</t>
  </si>
  <si>
    <t>CM-30</t>
  </si>
  <si>
    <t>R E F</t>
  </si>
  <si>
    <t>Total REF para o mês</t>
  </si>
  <si>
    <t>VARIAÇÃO PREÇO PRODUTOR</t>
  </si>
  <si>
    <t>REAJUSTAMENTO DA MEDIÇÃO</t>
  </si>
  <si>
    <t>RR-2C</t>
  </si>
  <si>
    <t>MEDIÇÃO A PI SEM LUCRO PREÇO PRODUTOR</t>
  </si>
  <si>
    <t>PRODUTO CORRESPONDENTE</t>
  </si>
  <si>
    <t xml:space="preserve"> %                        RESÍDUO SECO</t>
  </si>
  <si>
    <t>Local de aquisição dos produtos:</t>
  </si>
  <si>
    <t>Mês da medição:</t>
  </si>
  <si>
    <t>Data Base:</t>
  </si>
  <si>
    <t>PREÇO DISTRIBUIDOR    ANP</t>
  </si>
  <si>
    <t>ICMS :</t>
  </si>
  <si>
    <t>PIS:</t>
  </si>
  <si>
    <t xml:space="preserve">COFINS: </t>
  </si>
  <si>
    <t xml:space="preserve">BDI Ref: </t>
  </si>
  <si>
    <t>AREA TOTAL A SER PAVIMENTADA (M2)</t>
  </si>
  <si>
    <t>ESPESSURA DO PAVIMENTO        (M)</t>
  </si>
  <si>
    <t>TOTAL DE MASSA EM VOLUME          (M3)</t>
  </si>
  <si>
    <t>TOTAL DE MASSA EM PESO                 (T)</t>
  </si>
  <si>
    <t>TOTAL DE CAP EM PESO                 (T)</t>
  </si>
  <si>
    <t>Extensão da Obra ( km):</t>
  </si>
  <si>
    <t xml:space="preserve">Insumo a ser desmembrado: </t>
  </si>
  <si>
    <t>CAP 50-70</t>
  </si>
  <si>
    <t xml:space="preserve">Data-Base: </t>
  </si>
  <si>
    <t xml:space="preserve">Regime: </t>
  </si>
  <si>
    <t>Preço Global</t>
  </si>
  <si>
    <t xml:space="preserve">Área total a ser pavimentada (m2): </t>
  </si>
  <si>
    <t xml:space="preserve">Espessura do pavimento (cm): </t>
  </si>
  <si>
    <t>Taxa do projeto executivo(traço) % ton CAP/ton Massa:</t>
  </si>
  <si>
    <t xml:space="preserve">Densidade do traço( ton./m3): </t>
  </si>
  <si>
    <t xml:space="preserve">Local de Aquisição: </t>
  </si>
  <si>
    <t>TOTAL DE CAP EM PESO/KM                 (T/KM)</t>
  </si>
  <si>
    <t>TAXA DE UTILIZAÇÃO       (KG/KM)</t>
  </si>
  <si>
    <t>Preço Unit Orç. Referencial: Capa de Rolamento (R$ /km):</t>
  </si>
  <si>
    <t xml:space="preserve">Valor Contratado (R$): </t>
  </si>
  <si>
    <t>Preço Unit serviço desmembrado: Capa de Rolamento (R$ /km):</t>
  </si>
  <si>
    <t>ABERTURA DE CRITÉRIO DE PAGAMENTO</t>
  </si>
  <si>
    <t>REEQUILÍBRIO ECONÔMICO FINANCEIRO</t>
  </si>
  <si>
    <t>PESO AQUISIÇÃO DO CAP SOBRE O SERVIÇO (%)</t>
  </si>
  <si>
    <t>(Para itens de serviços não medidos)</t>
  </si>
  <si>
    <t>PESO DO SERVIÇO SEM AQUISIÇÃO DO CAP (%)</t>
  </si>
  <si>
    <t>1) Determinação da taxa de utilização do insumo asfáltico:</t>
  </si>
  <si>
    <t>2) Determinação do peso da aquisição do CAP sobre o serviço:</t>
  </si>
  <si>
    <t>3) Determinação do preço referencial de aquisição do CAP 50/70:</t>
  </si>
  <si>
    <t>Depois: Execução de Capa de Rolamento (Exceto Aq CAP 50/70) (R$ /km)</t>
  </si>
  <si>
    <t>Depois: Aquisição CAP 50/70 para Capa Asfáltica (R$ /km)</t>
  </si>
  <si>
    <t>Antes: Execução Capa de Rolamento (R$ /km)</t>
  </si>
  <si>
    <r>
      <t xml:space="preserve">PREÇO REFERENCIAL </t>
    </r>
    <r>
      <rPr>
        <sz val="8"/>
        <color theme="1"/>
        <rFont val="Calibri"/>
        <family val="2"/>
        <scheme val="minor"/>
      </rPr>
      <t>(+BDI+ICMS+PIS+COFINS) a partir de novembro/2016</t>
    </r>
  </si>
  <si>
    <t xml:space="preserve">SERVIÇOS AGREGADOS REMUNERADOS COM ÍNDICE DE REAJUSTAMENTO DE PAVIMENTAÇÃO </t>
  </si>
  <si>
    <t>AO INVÉS DO ÍNDICE ESPECÍFICO DE AQUISIÇÃO DO INSUMO ASFÁLTICO PARA OS SERVIÇOS JÁ MEDIDOS</t>
  </si>
  <si>
    <t xml:space="preserve">Quantidade medida: </t>
  </si>
  <si>
    <t xml:space="preserve">Serviço Agregado: </t>
  </si>
  <si>
    <t>Execução de Capa Asfáltica</t>
  </si>
  <si>
    <t xml:space="preserve">Preço Unitário (R$ / km) : </t>
  </si>
  <si>
    <t xml:space="preserve">Preço Unitário da aquisição (R$ /km) : </t>
  </si>
  <si>
    <t>Medição Nº</t>
  </si>
  <si>
    <t>Mês</t>
  </si>
  <si>
    <t>Qtde Medida</t>
  </si>
  <si>
    <t>Valor Aquisição</t>
  </si>
  <si>
    <t>K PAV</t>
  </si>
  <si>
    <t xml:space="preserve">K CAP </t>
  </si>
  <si>
    <t xml:space="preserve">Dif. K </t>
  </si>
  <si>
    <t>Diferença Financeira</t>
  </si>
  <si>
    <t>TOTAL</t>
  </si>
  <si>
    <t>O fator k PAV foi o índice de reajustamento utilizado nas medições do serviço execução de capa asfáltica.</t>
  </si>
  <si>
    <t>O fator k CAP será o índice setorial específico da aquisição do CAP</t>
  </si>
  <si>
    <t>ANEXO  IV</t>
  </si>
  <si>
    <t>(Para  mistura comercial)</t>
  </si>
  <si>
    <t xml:space="preserve">Mistura Comercial: </t>
  </si>
  <si>
    <t>Massa asfáltica com CAP 50/70</t>
  </si>
  <si>
    <t>Preço Unitário</t>
  </si>
  <si>
    <t>Local de Aquisição:</t>
  </si>
  <si>
    <t>Taxa orç. Refer. ( ton. CAP/ton. Massa) :</t>
  </si>
  <si>
    <t>1) Determinando o preço referencial de aquisição do CAP 50/70:</t>
  </si>
  <si>
    <t>Preço Referencial  (R$/kg)</t>
  </si>
  <si>
    <t>2) Determinação da taxa de utilização do insumo asfáltico:</t>
  </si>
  <si>
    <t>Quantidade total de CAP em peso (ton/ton):</t>
  </si>
  <si>
    <t>CAP (T)</t>
  </si>
  <si>
    <t>TAXA CAP (%)</t>
  </si>
  <si>
    <t>TON CAP / TON Massa</t>
  </si>
  <si>
    <t>KG CAP / TON Massa</t>
  </si>
  <si>
    <t>3) Determinação do peso da aquisição do CAP sobre o serviço:</t>
  </si>
  <si>
    <t xml:space="preserve">Preço Unitário Orçamento Referencial (R$/ton) : </t>
  </si>
  <si>
    <t>6,0 km</t>
  </si>
  <si>
    <t>Madre de Deus</t>
  </si>
  <si>
    <t>Madre de Deus - BA</t>
  </si>
  <si>
    <t>Preço ANP DISTRIBUIDOR   (R$/kg)</t>
  </si>
  <si>
    <t>PREÇO PRODUTOR REGIÃO NORDESTE 15/11/2017</t>
  </si>
  <si>
    <t>PREÇO PRODUTOR REGIÃO NORDESTE 15/04/2019</t>
  </si>
  <si>
    <t>IGP-DI    11/2017</t>
  </si>
  <si>
    <t>IGP-DI    04/2019</t>
  </si>
  <si>
    <t>Lucro Operacional:</t>
  </si>
  <si>
    <t xml:space="preserve">PARCELA DO REAJUSTAMENTO DA MEDIÇÃO A PI </t>
  </si>
  <si>
    <t>ANEXOS I e II</t>
  </si>
  <si>
    <t>ANEXO  III - EXEMPLO 1</t>
  </si>
  <si>
    <t>ANEXO  III - EXEMPLO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</si>
</sst>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0.0"/>
    <numFmt numFmtId="165" formatCode="0.00000"/>
    <numFmt numFmtId="166" formatCode="0.000"/>
    <numFmt numFmtId="167" formatCode="_-* #,##0.000_-;\-* #,##0.000_-;_-* &quot;-&quot;??_-;_-@_-"/>
    <numFmt numFmtId="168" formatCode="_-* #,##0.0000_-;\-* #,##0.0000_-;_-* &quot;-&quot;??_-;_-@_-"/>
    <numFmt numFmtId="169" formatCode="_-* #,##0.0000_-;\-* #,##0.0000_-;_-* &quot;-&quot;????_-;_-@_-"/>
    <numFmt numFmtId="170" formatCode="_-* #,##0.00_-;\-* #,##0.00_-;_-* &quot;-&quot;????_-;_-@_-"/>
    <numFmt numFmtId="171" formatCode="0.0%"/>
    <numFmt numFmtId="172" formatCode="#,##0.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7" fontId="0" fillId="0" borderId="0" xfId="0" applyNumberFormat="1" applyFont="1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3" fontId="0" fillId="0" borderId="0" xfId="0" applyNumberFormat="1" applyProtection="1"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4" fontId="0" fillId="0" borderId="0" xfId="0" applyNumberFormat="1" applyProtection="1">
      <protection locked="0"/>
    </xf>
    <xf numFmtId="43" fontId="0" fillId="0" borderId="0" xfId="1" applyFont="1" applyProtection="1">
      <protection locked="0"/>
    </xf>
    <xf numFmtId="4" fontId="0" fillId="0" borderId="1" xfId="0" applyNumberFormat="1" applyBorder="1" applyProtection="1">
      <protection locked="0"/>
    </xf>
    <xf numFmtId="172" fontId="0" fillId="0" borderId="1" xfId="0" applyNumberFormat="1" applyBorder="1" applyProtection="1">
      <protection locked="0"/>
    </xf>
    <xf numFmtId="0" fontId="2" fillId="0" borderId="2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64" fontId="0" fillId="2" borderId="0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wrapText="1"/>
      <protection locked="0"/>
    </xf>
    <xf numFmtId="43" fontId="0" fillId="0" borderId="0" xfId="1" applyFont="1" applyBorder="1" applyProtection="1">
      <protection locked="0"/>
    </xf>
    <xf numFmtId="166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17" fontId="3" fillId="0" borderId="0" xfId="0" applyNumberFormat="1" applyFont="1" applyBorder="1" applyAlignment="1" applyProtection="1">
      <alignment horizontal="center" vertical="center"/>
      <protection locked="0"/>
    </xf>
    <xf numFmtId="17" fontId="3" fillId="4" borderId="0" xfId="0" applyNumberFormat="1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Border="1" applyProtection="1">
      <protection locked="0"/>
    </xf>
    <xf numFmtId="167" fontId="1" fillId="0" borderId="0" xfId="1" applyNumberFormat="1" applyFont="1" applyFill="1" applyBorder="1" applyAlignment="1" applyProtection="1">
      <alignment vertical="center"/>
      <protection locked="0"/>
    </xf>
    <xf numFmtId="167" fontId="1" fillId="4" borderId="0" xfId="1" applyNumberFormat="1" applyFont="1" applyFill="1" applyBorder="1" applyAlignment="1" applyProtection="1">
      <alignment vertical="center"/>
      <protection locked="0"/>
    </xf>
    <xf numFmtId="43" fontId="0" fillId="0" borderId="0" xfId="0" applyNumberFormat="1" applyBorder="1" applyProtection="1">
      <protection locked="0"/>
    </xf>
    <xf numFmtId="4" fontId="0" fillId="0" borderId="0" xfId="0" applyNumberFormat="1" applyFill="1" applyBorder="1" applyAlignment="1" applyProtection="1">
      <alignment vertical="center"/>
      <protection locked="0"/>
    </xf>
    <xf numFmtId="4" fontId="0" fillId="3" borderId="0" xfId="0" applyNumberFormat="1" applyFill="1" applyBorder="1" applyAlignment="1" applyProtection="1">
      <alignment vertical="center"/>
      <protection locked="0"/>
    </xf>
    <xf numFmtId="0" fontId="0" fillId="5" borderId="1" xfId="0" applyFill="1" applyBorder="1" applyProtection="1"/>
    <xf numFmtId="43" fontId="0" fillId="5" borderId="1" xfId="1" applyFont="1" applyFill="1" applyBorder="1" applyProtection="1"/>
    <xf numFmtId="43" fontId="0" fillId="5" borderId="1" xfId="0" applyNumberFormat="1" applyFill="1" applyBorder="1" applyProtection="1"/>
    <xf numFmtId="43" fontId="2" fillId="5" borderId="1" xfId="0" applyNumberFormat="1" applyFont="1" applyFill="1" applyBorder="1" applyProtection="1"/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7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43" fontId="0" fillId="0" borderId="0" xfId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68" fontId="0" fillId="0" borderId="0" xfId="0" applyNumberFormat="1" applyFill="1" applyBorder="1" applyAlignment="1" applyProtection="1">
      <alignment horizontal="center"/>
      <protection locked="0"/>
    </xf>
    <xf numFmtId="170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/>
    </xf>
    <xf numFmtId="43" fontId="0" fillId="5" borderId="1" xfId="1" applyFont="1" applyFill="1" applyBorder="1" applyAlignment="1" applyProtection="1">
      <alignment horizontal="center"/>
    </xf>
    <xf numFmtId="168" fontId="0" fillId="5" borderId="1" xfId="0" applyNumberFormat="1" applyFill="1" applyBorder="1" applyAlignment="1" applyProtection="1">
      <alignment horizontal="center"/>
    </xf>
    <xf numFmtId="170" fontId="0" fillId="5" borderId="1" xfId="0" applyNumberFormat="1" applyFill="1" applyBorder="1" applyAlignment="1" applyProtection="1">
      <alignment horizontal="center"/>
    </xf>
    <xf numFmtId="169" fontId="0" fillId="5" borderId="1" xfId="0" applyNumberFormat="1" applyFill="1" applyBorder="1" applyAlignment="1" applyProtection="1">
      <alignment horizontal="center"/>
    </xf>
    <xf numFmtId="4" fontId="0" fillId="5" borderId="1" xfId="0" applyNumberFormat="1" applyFill="1" applyBorder="1" applyProtection="1"/>
    <xf numFmtId="170" fontId="0" fillId="5" borderId="1" xfId="0" applyNumberFormat="1" applyFill="1" applyBorder="1" applyProtection="1"/>
    <xf numFmtId="17" fontId="0" fillId="0" borderId="0" xfId="0" applyNumberFormat="1" applyProtection="1">
      <protection locked="0"/>
    </xf>
    <xf numFmtId="171" fontId="0" fillId="0" borderId="0" xfId="0" applyNumberFormat="1" applyProtection="1"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  <xf numFmtId="171" fontId="0" fillId="0" borderId="1" xfId="0" applyNumberFormat="1" applyBorder="1" applyAlignment="1" applyProtection="1">
      <alignment horizontal="center" vertical="center"/>
      <protection locked="0"/>
    </xf>
    <xf numFmtId="165" fontId="0" fillId="5" borderId="1" xfId="0" applyNumberFormat="1" applyFill="1" applyBorder="1" applyProtection="1"/>
    <xf numFmtId="0" fontId="0" fillId="0" borderId="1" xfId="0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17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</xf>
    <xf numFmtId="169" fontId="0" fillId="5" borderId="1" xfId="0" applyNumberFormat="1" applyFill="1" applyBorder="1" applyAlignment="1" applyProtection="1">
      <alignment vertical="center"/>
    </xf>
    <xf numFmtId="169" fontId="0" fillId="5" borderId="2" xfId="0" applyNumberFormat="1" applyFill="1" applyBorder="1" applyAlignment="1" applyProtection="1">
      <alignment horizontal="center" vertical="center"/>
    </xf>
    <xf numFmtId="169" fontId="0" fillId="5" borderId="4" xfId="0" applyNumberFormat="1" applyFill="1" applyBorder="1" applyAlignment="1" applyProtection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46"/>
  <sheetViews>
    <sheetView tabSelected="1" workbookViewId="0">
      <selection activeCell="I23" sqref="I23"/>
    </sheetView>
  </sheetViews>
  <sheetFormatPr defaultRowHeight="15" x14ac:dyDescent="0.25"/>
  <cols>
    <col min="1" max="1" width="9.140625" style="1"/>
    <col min="2" max="2" width="17.42578125" style="1" customWidth="1"/>
    <col min="3" max="3" width="17.28515625" style="1" customWidth="1"/>
    <col min="4" max="4" width="18.42578125" style="4" customWidth="1"/>
    <col min="5" max="6" width="17.28515625" style="1" customWidth="1"/>
    <col min="7" max="7" width="15.7109375" style="1" customWidth="1"/>
    <col min="8" max="8" width="15.140625" style="1" customWidth="1"/>
    <col min="9" max="9" width="18.140625" style="1" customWidth="1"/>
    <col min="10" max="10" width="14.28515625" style="1" customWidth="1"/>
    <col min="11" max="11" width="16.140625" style="1" customWidth="1"/>
    <col min="12" max="12" width="14.42578125" style="1" customWidth="1"/>
    <col min="13" max="13" width="17.85546875" style="1" customWidth="1"/>
    <col min="14" max="14" width="19.140625" style="1" customWidth="1"/>
    <col min="15" max="15" width="16" style="1" customWidth="1"/>
    <col min="16" max="16" width="19" style="1" customWidth="1"/>
    <col min="17" max="17" width="14.7109375" style="1" customWidth="1"/>
    <col min="18" max="18" width="12.140625" style="1" customWidth="1"/>
    <col min="19" max="19" width="13.7109375" style="1" customWidth="1"/>
    <col min="20" max="20" width="13.5703125" style="1" customWidth="1"/>
    <col min="21" max="21" width="13" style="1" customWidth="1"/>
    <col min="22" max="16384" width="9.140625" style="1"/>
  </cols>
  <sheetData>
    <row r="1" spans="2:17" ht="18.75" x14ac:dyDescent="0.25">
      <c r="D1" s="2" t="s">
        <v>99</v>
      </c>
    </row>
    <row r="2" spans="2:17" ht="18.75" x14ac:dyDescent="0.25">
      <c r="D2" s="2"/>
      <c r="F2" s="3"/>
    </row>
    <row r="3" spans="2:17" ht="18.75" x14ac:dyDescent="0.25">
      <c r="D3" s="2"/>
      <c r="E3" s="3" t="s">
        <v>43</v>
      </c>
    </row>
    <row r="4" spans="2:17" ht="18.75" x14ac:dyDescent="0.25">
      <c r="D4" s="2"/>
      <c r="E4" s="3"/>
    </row>
    <row r="5" spans="2:17" ht="18.75" x14ac:dyDescent="0.25">
      <c r="D5" s="2"/>
      <c r="E5" s="3"/>
    </row>
    <row r="6" spans="2:17" x14ac:dyDescent="0.25">
      <c r="B6" s="55" t="s">
        <v>13</v>
      </c>
    </row>
    <row r="7" spans="2:17" x14ac:dyDescent="0.25">
      <c r="B7" s="55" t="s">
        <v>14</v>
      </c>
      <c r="C7" s="5">
        <v>43556</v>
      </c>
      <c r="E7" s="55"/>
    </row>
    <row r="8" spans="2:17" x14ac:dyDescent="0.25">
      <c r="B8" s="55" t="s">
        <v>15</v>
      </c>
      <c r="C8" s="5">
        <v>43040</v>
      </c>
    </row>
    <row r="9" spans="2:17" x14ac:dyDescent="0.25">
      <c r="B9" s="55" t="s">
        <v>97</v>
      </c>
      <c r="C9" s="1">
        <v>6.74</v>
      </c>
    </row>
    <row r="11" spans="2:17" ht="64.5" customHeight="1" x14ac:dyDescent="0.25">
      <c r="B11" s="6" t="s">
        <v>1</v>
      </c>
      <c r="C11" s="6" t="s">
        <v>11</v>
      </c>
      <c r="D11" s="6" t="s">
        <v>12</v>
      </c>
      <c r="E11" s="7" t="s">
        <v>93</v>
      </c>
      <c r="F11" s="7" t="s">
        <v>94</v>
      </c>
      <c r="G11" s="6" t="s">
        <v>95</v>
      </c>
      <c r="H11" s="6" t="s">
        <v>96</v>
      </c>
      <c r="I11" s="6" t="s">
        <v>7</v>
      </c>
    </row>
    <row r="12" spans="2:17" x14ac:dyDescent="0.25">
      <c r="B12" s="8" t="s">
        <v>0</v>
      </c>
      <c r="C12" s="8" t="s">
        <v>0</v>
      </c>
      <c r="D12" s="9">
        <v>100</v>
      </c>
      <c r="E12" s="9">
        <v>1.5290299999999999</v>
      </c>
      <c r="F12" s="9">
        <v>2.6809099999999999</v>
      </c>
      <c r="G12" s="9">
        <v>646.42200000000003</v>
      </c>
      <c r="H12" s="9">
        <v>720.69500000000005</v>
      </c>
      <c r="I12" s="39">
        <f>ROUND((F12/E12-1),4)</f>
        <v>0.75329999999999997</v>
      </c>
      <c r="Q12" s="10"/>
    </row>
    <row r="13" spans="2:17" x14ac:dyDescent="0.25">
      <c r="B13" s="8" t="s">
        <v>4</v>
      </c>
      <c r="C13" s="8" t="s">
        <v>4</v>
      </c>
      <c r="D13" s="9">
        <v>100</v>
      </c>
      <c r="E13" s="11">
        <v>2.3628200000000001</v>
      </c>
      <c r="F13" s="9">
        <v>4.3945299999999996</v>
      </c>
      <c r="G13" s="9">
        <v>646.42200000000003</v>
      </c>
      <c r="H13" s="9">
        <v>720.69500000000005</v>
      </c>
      <c r="I13" s="39">
        <f>ROUND((F13/E13-1),4)</f>
        <v>0.8599</v>
      </c>
    </row>
    <row r="14" spans="2:17" x14ac:dyDescent="0.25">
      <c r="B14" s="8" t="s">
        <v>9</v>
      </c>
      <c r="C14" s="8" t="s">
        <v>0</v>
      </c>
      <c r="D14" s="9">
        <v>75</v>
      </c>
      <c r="E14" s="9">
        <v>1.5290299999999999</v>
      </c>
      <c r="F14" s="9">
        <v>2.6809099999999999</v>
      </c>
      <c r="G14" s="9">
        <v>646.42200000000003</v>
      </c>
      <c r="H14" s="9">
        <v>720.69500000000005</v>
      </c>
      <c r="I14" s="39">
        <f>ROUND(($D$14/100*(F14/E14-1))+((1-$D$14/100)*(H14/G14-1)),4)</f>
        <v>0.59370000000000001</v>
      </c>
    </row>
    <row r="15" spans="2:17" x14ac:dyDescent="0.25">
      <c r="J15" s="12"/>
      <c r="K15" s="12"/>
      <c r="L15" s="13"/>
      <c r="M15" s="13"/>
      <c r="N15" s="10"/>
      <c r="O15" s="10"/>
    </row>
    <row r="16" spans="2:17" x14ac:dyDescent="0.25">
      <c r="J16" s="12"/>
      <c r="K16" s="12"/>
      <c r="L16" s="13"/>
      <c r="M16" s="13"/>
      <c r="N16" s="10"/>
      <c r="O16" s="10"/>
    </row>
    <row r="17" spans="2:24" ht="60" x14ac:dyDescent="0.25">
      <c r="B17" s="6" t="s">
        <v>1</v>
      </c>
      <c r="C17" s="6" t="s">
        <v>2</v>
      </c>
      <c r="D17" s="6" t="s">
        <v>8</v>
      </c>
      <c r="E17" s="6" t="s">
        <v>98</v>
      </c>
      <c r="F17" s="6" t="s">
        <v>3</v>
      </c>
      <c r="G17" s="6" t="s">
        <v>10</v>
      </c>
      <c r="H17" s="6" t="s">
        <v>5</v>
      </c>
      <c r="J17" s="12"/>
      <c r="K17" s="12"/>
      <c r="L17" s="13"/>
      <c r="M17" s="13"/>
      <c r="N17" s="10"/>
      <c r="O17" s="10"/>
    </row>
    <row r="18" spans="2:24" x14ac:dyDescent="0.25">
      <c r="B18" s="8" t="s">
        <v>0</v>
      </c>
      <c r="C18" s="14">
        <v>528280.09</v>
      </c>
      <c r="D18" s="15">
        <v>0.55703999999999998</v>
      </c>
      <c r="E18" s="40">
        <f>ROUND(C18*D18,2)</f>
        <v>294273.14</v>
      </c>
      <c r="F18" s="40">
        <f>ROUND(C18*(1-($C$9/100)),2)</f>
        <v>492674.01</v>
      </c>
      <c r="G18" s="41">
        <f>ROUND(F18*I12,2)</f>
        <v>371131.33</v>
      </c>
      <c r="H18" s="41">
        <f>G18-E18</f>
        <v>76858.19</v>
      </c>
      <c r="J18" s="12"/>
      <c r="K18" s="12"/>
      <c r="L18" s="13"/>
      <c r="M18" s="13"/>
      <c r="N18" s="10"/>
      <c r="O18" s="10"/>
    </row>
    <row r="19" spans="2:24" x14ac:dyDescent="0.25">
      <c r="B19" s="8" t="s">
        <v>4</v>
      </c>
      <c r="C19" s="14">
        <v>116228</v>
      </c>
      <c r="D19" s="15">
        <v>0.56018999999999997</v>
      </c>
      <c r="E19" s="40">
        <f t="shared" ref="E19:E20" si="0">ROUND(C19*D19,2)</f>
        <v>65109.760000000002</v>
      </c>
      <c r="F19" s="40">
        <f t="shared" ref="F19:F20" si="1">ROUND(C19*(1-($C$9/100)),2)</f>
        <v>108394.23</v>
      </c>
      <c r="G19" s="41">
        <f>ROUND(F19*I13,2)</f>
        <v>93208.2</v>
      </c>
      <c r="H19" s="41">
        <f t="shared" ref="H19:H20" si="2">G19-E19</f>
        <v>28098.439999999995</v>
      </c>
      <c r="J19" s="12"/>
      <c r="K19" s="12"/>
      <c r="L19" s="13"/>
      <c r="M19" s="13"/>
      <c r="N19" s="10"/>
      <c r="O19" s="10"/>
    </row>
    <row r="20" spans="2:24" x14ac:dyDescent="0.25">
      <c r="B20" s="8" t="s">
        <v>9</v>
      </c>
      <c r="C20" s="14">
        <v>184850</v>
      </c>
      <c r="D20" s="15">
        <v>0.33939999999999998</v>
      </c>
      <c r="E20" s="40">
        <f t="shared" si="0"/>
        <v>62738.09</v>
      </c>
      <c r="F20" s="40">
        <f t="shared" si="1"/>
        <v>172391.11</v>
      </c>
      <c r="G20" s="41">
        <f>ROUND(F20*I14,2)</f>
        <v>102348.6</v>
      </c>
      <c r="H20" s="41">
        <f t="shared" si="2"/>
        <v>39610.510000000009</v>
      </c>
      <c r="J20" s="12"/>
      <c r="K20" s="12"/>
      <c r="L20" s="13"/>
      <c r="M20" s="13"/>
      <c r="N20" s="10"/>
      <c r="O20" s="10"/>
    </row>
    <row r="21" spans="2:24" x14ac:dyDescent="0.25">
      <c r="J21" s="12"/>
      <c r="K21" s="12"/>
      <c r="L21" s="13"/>
      <c r="M21" s="13"/>
      <c r="N21" s="10"/>
      <c r="O21" s="10"/>
    </row>
    <row r="22" spans="2:24" x14ac:dyDescent="0.25">
      <c r="J22" s="12"/>
      <c r="K22" s="12"/>
      <c r="L22" s="13"/>
      <c r="M22" s="13"/>
      <c r="N22" s="10"/>
      <c r="O22" s="10"/>
    </row>
    <row r="23" spans="2:24" ht="18.75" x14ac:dyDescent="0.3">
      <c r="B23" s="16" t="s">
        <v>6</v>
      </c>
      <c r="C23" s="17"/>
      <c r="D23" s="18"/>
      <c r="E23" s="17"/>
      <c r="F23" s="17"/>
      <c r="G23" s="17"/>
      <c r="H23" s="19"/>
      <c r="I23" s="42">
        <f>SUM(H18:H20)</f>
        <v>144567.14000000001</v>
      </c>
      <c r="J23" s="12"/>
      <c r="K23" s="12"/>
      <c r="L23" s="13"/>
      <c r="M23" s="13"/>
      <c r="N23" s="10"/>
      <c r="O23" s="10"/>
    </row>
    <row r="24" spans="2:24" x14ac:dyDescent="0.25">
      <c r="J24" s="12"/>
      <c r="K24" s="12"/>
      <c r="L24" s="13"/>
      <c r="M24" s="13"/>
      <c r="N24" s="10"/>
      <c r="O24" s="10"/>
    </row>
    <row r="26" spans="2:24" x14ac:dyDescent="0.25">
      <c r="B26" s="20"/>
      <c r="C26" s="20"/>
      <c r="D26" s="21"/>
      <c r="E26" s="20"/>
      <c r="F26" s="20"/>
      <c r="G26" s="20"/>
      <c r="H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2:24" x14ac:dyDescent="0.25">
      <c r="B27" s="20"/>
      <c r="C27" s="20"/>
      <c r="D27" s="21"/>
      <c r="E27" s="20"/>
      <c r="F27" s="20"/>
      <c r="G27" s="20"/>
      <c r="H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2:24" x14ac:dyDescent="0.25">
      <c r="B28" s="20"/>
      <c r="C28" s="20"/>
      <c r="D28" s="21"/>
      <c r="E28" s="20"/>
      <c r="F28" s="20"/>
      <c r="G28" s="20"/>
      <c r="H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2:24" x14ac:dyDescent="0.25">
      <c r="B29" s="20"/>
      <c r="C29" s="20"/>
      <c r="D29" s="21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1"/>
      <c r="Q29" s="20"/>
      <c r="R29" s="20"/>
      <c r="S29" s="20"/>
      <c r="T29" s="20"/>
      <c r="U29" s="20"/>
      <c r="V29" s="20"/>
      <c r="W29" s="20"/>
      <c r="X29" s="20"/>
    </row>
    <row r="30" spans="2:24" x14ac:dyDescent="0.25">
      <c r="B30" s="20"/>
      <c r="C30" s="20"/>
      <c r="D30" s="21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2"/>
      <c r="P30" s="23"/>
      <c r="Q30" s="20"/>
      <c r="R30" s="20"/>
      <c r="S30" s="20"/>
      <c r="T30" s="20"/>
      <c r="U30" s="20"/>
      <c r="V30" s="20"/>
      <c r="W30" s="20"/>
      <c r="X30" s="20"/>
    </row>
    <row r="31" spans="2:24" x14ac:dyDescent="0.25">
      <c r="B31" s="20"/>
      <c r="C31" s="20"/>
      <c r="D31" s="21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/>
      <c r="P31" s="24"/>
      <c r="Q31" s="20"/>
      <c r="R31" s="20"/>
      <c r="S31" s="20"/>
      <c r="T31" s="20"/>
      <c r="U31" s="20"/>
      <c r="V31" s="20"/>
      <c r="W31" s="20"/>
      <c r="X31" s="20"/>
    </row>
    <row r="32" spans="2:24" x14ac:dyDescent="0.25">
      <c r="B32" s="20"/>
      <c r="C32" s="20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/>
      <c r="P32" s="24"/>
      <c r="Q32" s="20"/>
      <c r="R32" s="20"/>
      <c r="S32" s="20"/>
      <c r="T32" s="20"/>
      <c r="U32" s="20"/>
      <c r="V32" s="20"/>
      <c r="W32" s="20"/>
      <c r="X32" s="20"/>
    </row>
    <row r="33" spans="2:24" x14ac:dyDescent="0.25">
      <c r="B33" s="25"/>
      <c r="C33" s="25"/>
      <c r="D33" s="29"/>
      <c r="E33" s="25"/>
      <c r="F33" s="25"/>
      <c r="G33" s="25"/>
      <c r="H33" s="25"/>
      <c r="I33" s="25"/>
      <c r="J33" s="29"/>
      <c r="K33" s="29"/>
      <c r="L33" s="29"/>
      <c r="M33" s="29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spans="2:24" x14ac:dyDescent="0.25">
      <c r="B34" s="20"/>
      <c r="C34" s="20"/>
      <c r="D34" s="21"/>
      <c r="E34" s="20"/>
      <c r="F34" s="20"/>
      <c r="G34" s="20"/>
      <c r="H34" s="20"/>
      <c r="I34" s="26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spans="2:24" x14ac:dyDescent="0.25">
      <c r="B35" s="20"/>
      <c r="C35" s="20"/>
      <c r="D35" s="21"/>
      <c r="E35" s="20"/>
      <c r="F35" s="20"/>
      <c r="G35" s="20"/>
      <c r="H35" s="20"/>
      <c r="I35" s="26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2:24" x14ac:dyDescent="0.25">
      <c r="B36" s="20"/>
      <c r="C36" s="20"/>
      <c r="D36" s="21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spans="2:24" x14ac:dyDescent="0.25">
      <c r="B37" s="20"/>
      <c r="C37" s="20"/>
      <c r="D37" s="21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 spans="2:24" x14ac:dyDescent="0.25">
      <c r="B38" s="20"/>
      <c r="C38" s="20"/>
      <c r="D38" s="21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2:24" x14ac:dyDescent="0.25">
      <c r="B39" s="20"/>
      <c r="C39" s="20"/>
      <c r="D39" s="21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2:24" x14ac:dyDescent="0.25">
      <c r="B40" s="20"/>
      <c r="C40" s="20"/>
      <c r="D40" s="21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spans="2:24" x14ac:dyDescent="0.25">
      <c r="B41" s="20"/>
      <c r="C41" s="20"/>
      <c r="D41" s="21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7"/>
      <c r="R41" s="20"/>
      <c r="S41" s="20"/>
      <c r="T41" s="20"/>
      <c r="U41" s="20"/>
      <c r="V41" s="20"/>
      <c r="W41" s="20"/>
      <c r="X41" s="20"/>
    </row>
    <row r="42" spans="2:24" x14ac:dyDescent="0.25">
      <c r="B42" s="20"/>
      <c r="C42" s="20"/>
      <c r="D42" s="21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7"/>
      <c r="R42" s="20"/>
      <c r="S42" s="20"/>
      <c r="T42" s="20"/>
      <c r="U42" s="20"/>
      <c r="V42" s="20"/>
      <c r="W42" s="20"/>
      <c r="X42" s="20"/>
    </row>
    <row r="43" spans="2:24" x14ac:dyDescent="0.25">
      <c r="B43" s="20"/>
      <c r="C43" s="20"/>
      <c r="D43" s="21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7"/>
      <c r="R43" s="20"/>
      <c r="S43" s="20"/>
      <c r="T43" s="20"/>
      <c r="U43" s="20"/>
      <c r="V43" s="20"/>
      <c r="W43" s="20"/>
      <c r="X43" s="20"/>
    </row>
    <row r="44" spans="2:24" x14ac:dyDescent="0.25">
      <c r="B44" s="20"/>
      <c r="C44" s="20"/>
      <c r="D44" s="21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</row>
    <row r="45" spans="2:24" x14ac:dyDescent="0.25">
      <c r="B45" s="20"/>
      <c r="C45" s="20"/>
      <c r="D45" s="21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</row>
    <row r="46" spans="2:24" x14ac:dyDescent="0.25">
      <c r="B46" s="20"/>
      <c r="C46" s="20"/>
      <c r="D46" s="21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</row>
    <row r="47" spans="2:24" x14ac:dyDescent="0.25">
      <c r="B47" s="20"/>
      <c r="C47" s="20"/>
      <c r="D47" s="21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2"/>
      <c r="P47" s="28"/>
      <c r="Q47" s="20"/>
      <c r="R47" s="20"/>
      <c r="S47" s="20"/>
      <c r="T47" s="20"/>
      <c r="U47" s="20"/>
      <c r="V47" s="20"/>
      <c r="W47" s="20"/>
      <c r="X47" s="20"/>
    </row>
    <row r="48" spans="2:24" x14ac:dyDescent="0.25">
      <c r="B48" s="20"/>
      <c r="C48" s="20"/>
      <c r="D48" s="21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2"/>
      <c r="P48" s="28"/>
      <c r="Q48" s="20"/>
      <c r="R48" s="20"/>
      <c r="S48" s="20"/>
      <c r="T48" s="20"/>
      <c r="U48" s="20"/>
      <c r="V48" s="20"/>
      <c r="W48" s="20"/>
      <c r="X48" s="20"/>
    </row>
    <row r="49" spans="2:24" x14ac:dyDescent="0.25">
      <c r="B49" s="20"/>
      <c r="C49" s="20"/>
      <c r="D49" s="21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2"/>
      <c r="P49" s="28"/>
      <c r="Q49" s="20"/>
      <c r="R49" s="20"/>
      <c r="S49" s="20"/>
      <c r="T49" s="20"/>
      <c r="U49" s="20"/>
      <c r="V49" s="20"/>
      <c r="W49" s="20"/>
      <c r="X49" s="20"/>
    </row>
    <row r="50" spans="2:24" x14ac:dyDescent="0.25">
      <c r="B50" s="20"/>
      <c r="C50" s="20"/>
      <c r="D50" s="21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</row>
    <row r="51" spans="2:24" x14ac:dyDescent="0.25">
      <c r="B51" s="20"/>
      <c r="C51" s="20"/>
      <c r="D51" s="21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</row>
    <row r="52" spans="2:24" x14ac:dyDescent="0.25">
      <c r="B52" s="20"/>
      <c r="C52" s="20"/>
      <c r="D52" s="21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</row>
    <row r="53" spans="2:24" ht="18" customHeight="1" x14ac:dyDescent="0.25"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20"/>
      <c r="V53" s="20"/>
      <c r="W53" s="20"/>
      <c r="X53" s="20"/>
    </row>
    <row r="54" spans="2:24" ht="18" customHeight="1" x14ac:dyDescent="0.25">
      <c r="B54" s="29"/>
      <c r="C54" s="29"/>
      <c r="D54" s="29"/>
      <c r="E54" s="29"/>
      <c r="F54" s="29"/>
      <c r="G54" s="29"/>
      <c r="H54" s="29"/>
      <c r="I54" s="30"/>
      <c r="J54" s="30"/>
      <c r="K54" s="30"/>
      <c r="L54" s="30"/>
      <c r="M54" s="30"/>
      <c r="N54" s="30"/>
      <c r="O54" s="31"/>
      <c r="P54" s="30"/>
      <c r="Q54" s="30"/>
      <c r="R54" s="30"/>
      <c r="S54" s="30"/>
      <c r="T54" s="30"/>
      <c r="U54" s="20"/>
      <c r="V54" s="20"/>
      <c r="W54" s="20"/>
      <c r="X54" s="20"/>
    </row>
    <row r="55" spans="2:24" x14ac:dyDescent="0.25">
      <c r="B55" s="20"/>
      <c r="C55" s="20"/>
      <c r="D55" s="21"/>
      <c r="E55" s="20"/>
      <c r="F55" s="20"/>
      <c r="G55" s="20"/>
      <c r="H55" s="20"/>
      <c r="I55" s="20"/>
      <c r="J55" s="20"/>
      <c r="K55" s="20"/>
      <c r="L55" s="20"/>
      <c r="M55" s="32"/>
      <c r="N55" s="32"/>
      <c r="O55" s="33"/>
      <c r="P55" s="20"/>
      <c r="Q55" s="20"/>
      <c r="R55" s="20"/>
      <c r="S55" s="20"/>
      <c r="T55" s="20"/>
      <c r="U55" s="20"/>
      <c r="V55" s="20"/>
      <c r="W55" s="20"/>
      <c r="X55" s="20"/>
    </row>
    <row r="56" spans="2:24" x14ac:dyDescent="0.25">
      <c r="B56" s="20"/>
      <c r="C56" s="20"/>
      <c r="D56" s="21"/>
      <c r="E56" s="20"/>
      <c r="F56" s="20"/>
      <c r="G56" s="20"/>
      <c r="H56" s="20"/>
      <c r="I56" s="20"/>
      <c r="J56" s="20"/>
      <c r="K56" s="20"/>
      <c r="L56" s="20"/>
      <c r="M56" s="32"/>
      <c r="N56" s="32"/>
      <c r="O56" s="33"/>
      <c r="P56" s="20"/>
      <c r="Q56" s="20"/>
      <c r="R56" s="20"/>
      <c r="S56" s="20"/>
      <c r="T56" s="20"/>
      <c r="U56" s="20"/>
      <c r="V56" s="20"/>
      <c r="W56" s="20"/>
      <c r="X56" s="20"/>
    </row>
    <row r="57" spans="2:24" x14ac:dyDescent="0.25">
      <c r="B57" s="20"/>
      <c r="C57" s="20"/>
      <c r="D57" s="21"/>
      <c r="E57" s="20"/>
      <c r="F57" s="20"/>
      <c r="G57" s="20"/>
      <c r="H57" s="20"/>
      <c r="I57" s="20"/>
      <c r="J57" s="20"/>
      <c r="K57" s="20"/>
      <c r="L57" s="20"/>
      <c r="M57" s="32"/>
      <c r="N57" s="32"/>
      <c r="O57" s="33"/>
      <c r="P57" s="20"/>
      <c r="Q57" s="20"/>
      <c r="R57" s="20"/>
      <c r="S57" s="20"/>
      <c r="T57" s="20"/>
      <c r="U57" s="20"/>
      <c r="V57" s="20"/>
      <c r="W57" s="20"/>
      <c r="X57" s="20"/>
    </row>
    <row r="58" spans="2:24" x14ac:dyDescent="0.25">
      <c r="B58" s="20"/>
      <c r="C58" s="20"/>
      <c r="D58" s="21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33"/>
      <c r="P58" s="20"/>
      <c r="Q58" s="20"/>
      <c r="R58" s="20"/>
      <c r="S58" s="20"/>
      <c r="T58" s="20"/>
      <c r="U58" s="20"/>
      <c r="V58" s="20"/>
      <c r="W58" s="20"/>
      <c r="X58" s="20"/>
    </row>
    <row r="59" spans="2:24" x14ac:dyDescent="0.25">
      <c r="B59" s="20"/>
      <c r="C59" s="20"/>
      <c r="D59" s="21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33"/>
      <c r="P59" s="20"/>
      <c r="Q59" s="20"/>
      <c r="R59" s="20"/>
      <c r="S59" s="20"/>
      <c r="T59" s="20"/>
      <c r="U59" s="20"/>
      <c r="V59" s="20"/>
      <c r="W59" s="20"/>
      <c r="X59" s="20"/>
    </row>
    <row r="60" spans="2:24" x14ac:dyDescent="0.25">
      <c r="B60" s="20"/>
      <c r="C60" s="20"/>
      <c r="D60" s="21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2:24" x14ac:dyDescent="0.25">
      <c r="B61" s="20"/>
      <c r="C61" s="20"/>
      <c r="D61" s="21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2:24" x14ac:dyDescent="0.25"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20"/>
      <c r="V62" s="20"/>
      <c r="W62" s="20"/>
      <c r="X62" s="20"/>
    </row>
    <row r="63" spans="2:24" x14ac:dyDescent="0.25">
      <c r="B63" s="29"/>
      <c r="C63" s="29"/>
      <c r="D63" s="29"/>
      <c r="E63" s="29"/>
      <c r="F63" s="29"/>
      <c r="G63" s="29"/>
      <c r="H63" s="29"/>
      <c r="I63" s="30"/>
      <c r="J63" s="30"/>
      <c r="K63" s="30"/>
      <c r="L63" s="30"/>
      <c r="M63" s="30"/>
      <c r="N63" s="30"/>
      <c r="O63" s="31"/>
      <c r="P63" s="30"/>
      <c r="Q63" s="30"/>
      <c r="R63" s="30"/>
      <c r="S63" s="30"/>
      <c r="T63" s="30"/>
      <c r="U63" s="20"/>
      <c r="V63" s="20"/>
      <c r="W63" s="20"/>
      <c r="X63" s="20"/>
    </row>
    <row r="64" spans="2:24" x14ac:dyDescent="0.25">
      <c r="B64" s="20"/>
      <c r="C64" s="20"/>
      <c r="D64" s="21"/>
      <c r="E64" s="20"/>
      <c r="F64" s="20"/>
      <c r="G64" s="20"/>
      <c r="H64" s="20"/>
      <c r="I64" s="20"/>
      <c r="J64" s="20"/>
      <c r="K64" s="20"/>
      <c r="L64" s="20"/>
      <c r="M64" s="32"/>
      <c r="N64" s="32"/>
      <c r="O64" s="33"/>
      <c r="P64" s="20"/>
      <c r="Q64" s="20"/>
      <c r="R64" s="20"/>
      <c r="S64" s="20"/>
      <c r="T64" s="20"/>
      <c r="U64" s="20"/>
      <c r="V64" s="20"/>
      <c r="W64" s="20"/>
      <c r="X64" s="20"/>
    </row>
    <row r="65" spans="2:24" x14ac:dyDescent="0.25">
      <c r="B65" s="20"/>
      <c r="C65" s="20"/>
      <c r="D65" s="21"/>
      <c r="E65" s="20"/>
      <c r="F65" s="20"/>
      <c r="G65" s="20"/>
      <c r="H65" s="20"/>
      <c r="I65" s="20"/>
      <c r="J65" s="20"/>
      <c r="K65" s="20"/>
      <c r="L65" s="20"/>
      <c r="M65" s="32"/>
      <c r="N65" s="32"/>
      <c r="O65" s="33"/>
      <c r="P65" s="20"/>
      <c r="Q65" s="20"/>
      <c r="R65" s="20"/>
      <c r="S65" s="20"/>
      <c r="T65" s="20"/>
      <c r="U65" s="20"/>
      <c r="V65" s="20"/>
      <c r="W65" s="20"/>
      <c r="X65" s="20"/>
    </row>
    <row r="66" spans="2:24" x14ac:dyDescent="0.25">
      <c r="B66" s="20"/>
      <c r="C66" s="20"/>
      <c r="D66" s="21"/>
      <c r="E66" s="20"/>
      <c r="F66" s="20"/>
      <c r="G66" s="20"/>
      <c r="H66" s="20"/>
      <c r="I66" s="20"/>
      <c r="J66" s="20"/>
      <c r="K66" s="20"/>
      <c r="L66" s="20"/>
      <c r="M66" s="32"/>
      <c r="N66" s="32"/>
      <c r="O66" s="33"/>
      <c r="P66" s="20"/>
      <c r="Q66" s="20"/>
      <c r="R66" s="20"/>
      <c r="S66" s="20"/>
      <c r="T66" s="20"/>
      <c r="U66" s="20"/>
      <c r="V66" s="20"/>
      <c r="W66" s="20"/>
      <c r="X66" s="20"/>
    </row>
    <row r="67" spans="2:24" x14ac:dyDescent="0.25">
      <c r="B67" s="20"/>
      <c r="C67" s="20"/>
      <c r="D67" s="21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33"/>
      <c r="P67" s="20"/>
      <c r="Q67" s="20"/>
      <c r="R67" s="20"/>
      <c r="S67" s="20"/>
      <c r="T67" s="20"/>
      <c r="U67" s="20"/>
      <c r="V67" s="20"/>
      <c r="W67" s="20"/>
      <c r="X67" s="20"/>
    </row>
    <row r="68" spans="2:24" x14ac:dyDescent="0.25">
      <c r="B68" s="20"/>
      <c r="C68" s="20"/>
      <c r="D68" s="21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33"/>
      <c r="P68" s="20"/>
      <c r="Q68" s="20"/>
      <c r="R68" s="20"/>
      <c r="S68" s="20"/>
      <c r="T68" s="20"/>
      <c r="U68" s="20"/>
      <c r="V68" s="20"/>
      <c r="W68" s="20"/>
      <c r="X68" s="20"/>
    </row>
    <row r="69" spans="2:24" x14ac:dyDescent="0.25">
      <c r="B69" s="20"/>
      <c r="C69" s="20"/>
      <c r="D69" s="21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</row>
    <row r="70" spans="2:24" x14ac:dyDescent="0.25"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20"/>
      <c r="V70" s="20"/>
      <c r="W70" s="20"/>
      <c r="X70" s="20"/>
    </row>
    <row r="71" spans="2:24" x14ac:dyDescent="0.25">
      <c r="B71" s="29"/>
      <c r="C71" s="29"/>
      <c r="D71" s="29"/>
      <c r="E71" s="29"/>
      <c r="F71" s="29"/>
      <c r="G71" s="29"/>
      <c r="H71" s="29"/>
      <c r="I71" s="30"/>
      <c r="J71" s="30"/>
      <c r="K71" s="30"/>
      <c r="L71" s="30"/>
      <c r="M71" s="30"/>
      <c r="N71" s="30"/>
      <c r="O71" s="31"/>
      <c r="P71" s="30"/>
      <c r="Q71" s="30"/>
      <c r="R71" s="30"/>
      <c r="S71" s="30"/>
      <c r="T71" s="30"/>
      <c r="U71" s="20"/>
      <c r="V71" s="20"/>
      <c r="W71" s="20"/>
      <c r="X71" s="20"/>
    </row>
    <row r="72" spans="2:24" x14ac:dyDescent="0.25">
      <c r="B72" s="20"/>
      <c r="C72" s="20"/>
      <c r="D72" s="21"/>
      <c r="E72" s="20"/>
      <c r="F72" s="20"/>
      <c r="G72" s="20"/>
      <c r="H72" s="20"/>
      <c r="I72" s="20"/>
      <c r="J72" s="20"/>
      <c r="K72" s="20"/>
      <c r="L72" s="20"/>
      <c r="M72" s="32"/>
      <c r="N72" s="32"/>
      <c r="O72" s="33"/>
      <c r="P72" s="20"/>
      <c r="Q72" s="20"/>
      <c r="R72" s="20"/>
      <c r="S72" s="20"/>
      <c r="T72" s="20"/>
      <c r="U72" s="20"/>
      <c r="V72" s="20"/>
      <c r="W72" s="20"/>
      <c r="X72" s="20"/>
    </row>
    <row r="73" spans="2:24" x14ac:dyDescent="0.25">
      <c r="B73" s="20"/>
      <c r="C73" s="20"/>
      <c r="D73" s="21"/>
      <c r="E73" s="20"/>
      <c r="F73" s="20"/>
      <c r="G73" s="20"/>
      <c r="H73" s="20"/>
      <c r="I73" s="20"/>
      <c r="J73" s="20"/>
      <c r="K73" s="20"/>
      <c r="L73" s="20"/>
      <c r="M73" s="32"/>
      <c r="N73" s="32"/>
      <c r="O73" s="33"/>
      <c r="P73" s="20"/>
      <c r="Q73" s="20"/>
      <c r="R73" s="20"/>
      <c r="S73" s="20"/>
      <c r="T73" s="20"/>
      <c r="U73" s="20"/>
      <c r="V73" s="20"/>
      <c r="W73" s="20"/>
      <c r="X73" s="20"/>
    </row>
    <row r="74" spans="2:24" x14ac:dyDescent="0.25">
      <c r="B74" s="20"/>
      <c r="C74" s="20"/>
      <c r="D74" s="21"/>
      <c r="E74" s="20"/>
      <c r="F74" s="20"/>
      <c r="G74" s="20"/>
      <c r="H74" s="20"/>
      <c r="I74" s="20"/>
      <c r="J74" s="20"/>
      <c r="K74" s="20"/>
      <c r="L74" s="20"/>
      <c r="M74" s="32"/>
      <c r="N74" s="32"/>
      <c r="O74" s="33"/>
      <c r="P74" s="20"/>
      <c r="Q74" s="20"/>
      <c r="R74" s="20"/>
      <c r="S74" s="20"/>
      <c r="T74" s="20"/>
      <c r="U74" s="20"/>
      <c r="V74" s="20"/>
      <c r="W74" s="20"/>
      <c r="X74" s="20"/>
    </row>
    <row r="75" spans="2:24" x14ac:dyDescent="0.25">
      <c r="B75" s="20"/>
      <c r="C75" s="20"/>
      <c r="D75" s="21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33"/>
      <c r="P75" s="20"/>
      <c r="Q75" s="20"/>
      <c r="R75" s="20"/>
      <c r="S75" s="20"/>
      <c r="T75" s="20"/>
      <c r="U75" s="20"/>
      <c r="V75" s="20"/>
      <c r="W75" s="20"/>
      <c r="X75" s="20"/>
    </row>
    <row r="76" spans="2:24" x14ac:dyDescent="0.25">
      <c r="B76" s="20"/>
      <c r="C76" s="20"/>
      <c r="D76" s="21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33"/>
      <c r="P76" s="20"/>
      <c r="Q76" s="20"/>
      <c r="R76" s="20"/>
      <c r="S76" s="20"/>
      <c r="T76" s="20"/>
      <c r="U76" s="20"/>
      <c r="V76" s="20"/>
      <c r="W76" s="20"/>
      <c r="X76" s="20"/>
    </row>
    <row r="77" spans="2:24" x14ac:dyDescent="0.25">
      <c r="B77" s="20"/>
      <c r="C77" s="20"/>
      <c r="D77" s="21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</row>
    <row r="78" spans="2:24" x14ac:dyDescent="0.25">
      <c r="B78" s="20"/>
      <c r="C78" s="20"/>
      <c r="D78" s="21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</row>
    <row r="79" spans="2:24" x14ac:dyDescent="0.25"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20"/>
      <c r="V79" s="20"/>
      <c r="W79" s="20"/>
      <c r="X79" s="20"/>
    </row>
    <row r="80" spans="2:24" x14ac:dyDescent="0.25">
      <c r="B80" s="29"/>
      <c r="C80" s="29"/>
      <c r="D80" s="29"/>
      <c r="E80" s="29"/>
      <c r="F80" s="29"/>
      <c r="G80" s="29"/>
      <c r="H80" s="29"/>
      <c r="I80" s="30"/>
      <c r="J80" s="30"/>
      <c r="K80" s="30"/>
      <c r="L80" s="30"/>
      <c r="M80" s="30"/>
      <c r="N80" s="30"/>
      <c r="O80" s="31"/>
      <c r="P80" s="30"/>
      <c r="Q80" s="30"/>
      <c r="R80" s="30"/>
      <c r="S80" s="30"/>
      <c r="T80" s="30"/>
      <c r="U80" s="20"/>
      <c r="V80" s="20"/>
      <c r="W80" s="20"/>
      <c r="X80" s="20"/>
    </row>
    <row r="81" spans="2:24" x14ac:dyDescent="0.25">
      <c r="B81" s="20"/>
      <c r="C81" s="20"/>
      <c r="D81" s="21"/>
      <c r="E81" s="20"/>
      <c r="F81" s="20"/>
      <c r="G81" s="20"/>
      <c r="H81" s="20"/>
      <c r="I81" s="20"/>
      <c r="J81" s="20"/>
      <c r="K81" s="20"/>
      <c r="L81" s="20"/>
      <c r="M81" s="20"/>
      <c r="N81" s="34"/>
      <c r="O81" s="35"/>
      <c r="P81" s="20"/>
      <c r="Q81" s="20"/>
      <c r="R81" s="20"/>
      <c r="S81" s="20"/>
      <c r="T81" s="20"/>
      <c r="U81" s="20"/>
      <c r="V81" s="20"/>
      <c r="W81" s="20"/>
      <c r="X81" s="20"/>
    </row>
    <row r="82" spans="2:24" x14ac:dyDescent="0.25">
      <c r="B82" s="20"/>
      <c r="C82" s="20"/>
      <c r="D82" s="21"/>
      <c r="E82" s="20"/>
      <c r="F82" s="20"/>
      <c r="G82" s="20"/>
      <c r="H82" s="20"/>
      <c r="I82" s="20"/>
      <c r="J82" s="20"/>
      <c r="K82" s="20"/>
      <c r="L82" s="20"/>
      <c r="M82" s="20"/>
      <c r="N82" s="34"/>
      <c r="O82" s="35"/>
      <c r="P82" s="20"/>
      <c r="Q82" s="20"/>
      <c r="R82" s="20"/>
      <c r="S82" s="20"/>
      <c r="T82" s="20"/>
      <c r="U82" s="20"/>
      <c r="V82" s="20"/>
      <c r="W82" s="20"/>
      <c r="X82" s="20"/>
    </row>
    <row r="83" spans="2:24" x14ac:dyDescent="0.25">
      <c r="B83" s="20"/>
      <c r="C83" s="20"/>
      <c r="D83" s="21"/>
      <c r="E83" s="20"/>
      <c r="F83" s="20"/>
      <c r="G83" s="20"/>
      <c r="H83" s="20"/>
      <c r="I83" s="20"/>
      <c r="J83" s="20"/>
      <c r="K83" s="20"/>
      <c r="L83" s="20"/>
      <c r="M83" s="20"/>
      <c r="N83" s="34"/>
      <c r="O83" s="35"/>
      <c r="P83" s="20"/>
      <c r="Q83" s="20"/>
      <c r="R83" s="20"/>
      <c r="S83" s="20"/>
      <c r="T83" s="20"/>
      <c r="U83" s="20"/>
      <c r="V83" s="20"/>
      <c r="W83" s="20"/>
      <c r="X83" s="20"/>
    </row>
    <row r="84" spans="2:24" x14ac:dyDescent="0.25">
      <c r="B84" s="20"/>
      <c r="C84" s="20"/>
      <c r="D84" s="21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33"/>
      <c r="P84" s="20"/>
      <c r="Q84" s="20"/>
      <c r="R84" s="20"/>
      <c r="S84" s="20"/>
      <c r="T84" s="20"/>
      <c r="U84" s="20"/>
      <c r="V84" s="20"/>
      <c r="W84" s="20"/>
      <c r="X84" s="20"/>
    </row>
    <row r="85" spans="2:24" x14ac:dyDescent="0.25">
      <c r="B85" s="20"/>
      <c r="C85" s="20"/>
      <c r="D85" s="21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33"/>
      <c r="P85" s="20"/>
      <c r="Q85" s="20"/>
      <c r="R85" s="20"/>
      <c r="S85" s="20"/>
      <c r="T85" s="20"/>
      <c r="U85" s="20"/>
      <c r="V85" s="20"/>
      <c r="W85" s="20"/>
      <c r="X85" s="20"/>
    </row>
    <row r="86" spans="2:24" x14ac:dyDescent="0.25">
      <c r="B86" s="20"/>
      <c r="C86" s="20"/>
      <c r="D86" s="21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</row>
    <row r="87" spans="2:24" x14ac:dyDescent="0.25">
      <c r="B87" s="20"/>
      <c r="C87" s="20"/>
      <c r="D87" s="21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</row>
    <row r="88" spans="2:24" x14ac:dyDescent="0.25"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20"/>
      <c r="V88" s="20"/>
      <c r="W88" s="20"/>
      <c r="X88" s="20"/>
    </row>
    <row r="89" spans="2:24" x14ac:dyDescent="0.25">
      <c r="B89" s="29"/>
      <c r="C89" s="29"/>
      <c r="D89" s="29"/>
      <c r="E89" s="29"/>
      <c r="F89" s="29"/>
      <c r="G89" s="29"/>
      <c r="H89" s="29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20"/>
      <c r="W89" s="20"/>
      <c r="X89" s="20"/>
    </row>
    <row r="90" spans="2:24" x14ac:dyDescent="0.25">
      <c r="B90" s="20"/>
      <c r="C90" s="20"/>
      <c r="D90" s="21"/>
      <c r="E90" s="20"/>
      <c r="F90" s="20"/>
      <c r="G90" s="20"/>
      <c r="H90" s="20"/>
      <c r="I90" s="20"/>
      <c r="J90" s="20"/>
      <c r="K90" s="20"/>
      <c r="L90" s="20"/>
      <c r="M90" s="20"/>
      <c r="N90" s="27"/>
      <c r="O90" s="27"/>
      <c r="P90" s="20"/>
      <c r="Q90" s="20"/>
      <c r="R90" s="20"/>
      <c r="S90" s="20"/>
      <c r="T90" s="20"/>
      <c r="U90" s="27"/>
      <c r="V90" s="20"/>
      <c r="W90" s="20"/>
      <c r="X90" s="20"/>
    </row>
    <row r="91" spans="2:24" x14ac:dyDescent="0.25">
      <c r="B91" s="20"/>
      <c r="C91" s="20"/>
      <c r="D91" s="21"/>
      <c r="E91" s="20"/>
      <c r="F91" s="20"/>
      <c r="G91" s="20"/>
      <c r="H91" s="20"/>
      <c r="I91" s="20"/>
      <c r="J91" s="20"/>
      <c r="K91" s="20"/>
      <c r="L91" s="20"/>
      <c r="M91" s="20"/>
      <c r="N91" s="27"/>
      <c r="O91" s="27"/>
      <c r="P91" s="20"/>
      <c r="Q91" s="20"/>
      <c r="R91" s="20"/>
      <c r="S91" s="20"/>
      <c r="T91" s="20"/>
      <c r="U91" s="27"/>
      <c r="V91" s="20"/>
      <c r="W91" s="20"/>
      <c r="X91" s="20"/>
    </row>
    <row r="92" spans="2:24" x14ac:dyDescent="0.25">
      <c r="B92" s="20"/>
      <c r="C92" s="20"/>
      <c r="D92" s="21"/>
      <c r="E92" s="20"/>
      <c r="F92" s="20"/>
      <c r="G92" s="20"/>
      <c r="H92" s="20"/>
      <c r="I92" s="20"/>
      <c r="J92" s="20"/>
      <c r="K92" s="20"/>
      <c r="L92" s="20"/>
      <c r="M92" s="20"/>
      <c r="N92" s="27"/>
      <c r="O92" s="27"/>
      <c r="P92" s="20"/>
      <c r="Q92" s="20"/>
      <c r="R92" s="20"/>
      <c r="S92" s="20"/>
      <c r="T92" s="20"/>
      <c r="U92" s="27"/>
      <c r="V92" s="20"/>
      <c r="W92" s="20"/>
      <c r="X92" s="20"/>
    </row>
    <row r="93" spans="2:24" x14ac:dyDescent="0.25">
      <c r="B93" s="20"/>
      <c r="C93" s="20"/>
      <c r="D93" s="21"/>
      <c r="E93" s="20"/>
      <c r="F93" s="20"/>
      <c r="G93" s="20"/>
      <c r="H93" s="20"/>
      <c r="I93" s="20"/>
      <c r="J93" s="20"/>
      <c r="K93" s="20"/>
      <c r="L93" s="20"/>
      <c r="M93" s="20"/>
      <c r="N93" s="27"/>
      <c r="O93" s="20"/>
      <c r="P93" s="20"/>
      <c r="Q93" s="20"/>
      <c r="R93" s="20"/>
      <c r="S93" s="20"/>
      <c r="T93" s="20"/>
      <c r="U93" s="20"/>
      <c r="V93" s="20"/>
      <c r="W93" s="20"/>
      <c r="X93" s="20"/>
    </row>
    <row r="94" spans="2:24" x14ac:dyDescent="0.25">
      <c r="B94" s="20"/>
      <c r="C94" s="20"/>
      <c r="D94" s="21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</row>
    <row r="95" spans="2:24" x14ac:dyDescent="0.25">
      <c r="B95" s="20"/>
      <c r="C95" s="20"/>
      <c r="D95" s="21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36"/>
      <c r="V95" s="20"/>
      <c r="W95" s="20"/>
      <c r="X95" s="20"/>
    </row>
    <row r="96" spans="2:24" x14ac:dyDescent="0.25">
      <c r="B96" s="20"/>
      <c r="C96" s="20"/>
      <c r="D96" s="21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</row>
    <row r="97" spans="2:24" x14ac:dyDescent="0.25">
      <c r="B97" s="20"/>
      <c r="C97" s="20"/>
      <c r="D97" s="21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pans="2:24" x14ac:dyDescent="0.25">
      <c r="B98" s="20"/>
      <c r="C98" s="20"/>
      <c r="D98" s="21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</row>
    <row r="99" spans="2:24" x14ac:dyDescent="0.25"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20"/>
      <c r="V99" s="20"/>
      <c r="W99" s="20"/>
      <c r="X99" s="20"/>
    </row>
    <row r="100" spans="2:24" x14ac:dyDescent="0.25">
      <c r="B100" s="29"/>
      <c r="C100" s="29"/>
      <c r="D100" s="29"/>
      <c r="E100" s="29"/>
      <c r="F100" s="29"/>
      <c r="G100" s="29"/>
      <c r="H100" s="29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20"/>
      <c r="W100" s="20"/>
      <c r="X100" s="20"/>
    </row>
    <row r="101" spans="2:24" x14ac:dyDescent="0.25">
      <c r="B101" s="29"/>
      <c r="C101" s="29"/>
      <c r="D101" s="29"/>
      <c r="E101" s="29"/>
      <c r="F101" s="29"/>
      <c r="G101" s="29"/>
      <c r="H101" s="29"/>
      <c r="I101" s="22"/>
      <c r="J101" s="37"/>
      <c r="K101" s="37"/>
      <c r="L101" s="37"/>
      <c r="M101" s="37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</row>
    <row r="102" spans="2:24" x14ac:dyDescent="0.25">
      <c r="B102" s="29"/>
      <c r="C102" s="29"/>
      <c r="D102" s="29"/>
      <c r="E102" s="29"/>
      <c r="F102" s="29"/>
      <c r="G102" s="29"/>
      <c r="H102" s="29"/>
      <c r="I102" s="22"/>
      <c r="J102" s="37"/>
      <c r="K102" s="37"/>
      <c r="L102" s="37"/>
      <c r="M102" s="37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</row>
    <row r="103" spans="2:24" x14ac:dyDescent="0.25">
      <c r="B103" s="29"/>
      <c r="C103" s="29"/>
      <c r="D103" s="29"/>
      <c r="E103" s="29"/>
      <c r="F103" s="29"/>
      <c r="G103" s="29"/>
      <c r="H103" s="29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20"/>
      <c r="W103" s="20"/>
      <c r="X103" s="20"/>
    </row>
    <row r="104" spans="2:24" x14ac:dyDescent="0.25">
      <c r="B104" s="20"/>
      <c r="C104" s="20"/>
      <c r="D104" s="21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</row>
    <row r="105" spans="2:24" x14ac:dyDescent="0.25">
      <c r="B105" s="20"/>
      <c r="C105" s="20"/>
      <c r="D105" s="21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</row>
    <row r="106" spans="2:24" x14ac:dyDescent="0.25">
      <c r="B106" s="20"/>
      <c r="C106" s="20"/>
      <c r="D106" s="21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</row>
    <row r="107" spans="2:24" x14ac:dyDescent="0.25">
      <c r="B107" s="20"/>
      <c r="C107" s="20"/>
      <c r="D107" s="21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</row>
    <row r="108" spans="2:24" x14ac:dyDescent="0.25">
      <c r="B108" s="20"/>
      <c r="C108" s="20"/>
      <c r="D108" s="21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</row>
    <row r="109" spans="2:24" x14ac:dyDescent="0.25">
      <c r="B109" s="20"/>
      <c r="C109" s="20"/>
      <c r="D109" s="21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</row>
    <row r="110" spans="2:24" x14ac:dyDescent="0.25">
      <c r="B110" s="20"/>
      <c r="C110" s="20"/>
      <c r="D110" s="21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</row>
    <row r="111" spans="2:24" x14ac:dyDescent="0.25">
      <c r="B111" s="20"/>
      <c r="C111" s="20"/>
      <c r="D111" s="21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</row>
    <row r="112" spans="2:24" x14ac:dyDescent="0.25">
      <c r="B112" s="20"/>
      <c r="C112" s="20"/>
      <c r="D112" s="21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</row>
    <row r="113" spans="2:24" x14ac:dyDescent="0.25">
      <c r="B113" s="20"/>
      <c r="C113" s="20"/>
      <c r="D113" s="21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</row>
    <row r="114" spans="2:24" x14ac:dyDescent="0.25">
      <c r="B114" s="20"/>
      <c r="C114" s="20"/>
      <c r="D114" s="21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</row>
    <row r="115" spans="2:24" x14ac:dyDescent="0.25">
      <c r="B115" s="20"/>
      <c r="C115" s="20"/>
      <c r="D115" s="21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</row>
    <row r="116" spans="2:24" x14ac:dyDescent="0.25">
      <c r="B116" s="20"/>
      <c r="C116" s="20"/>
      <c r="D116" s="21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</row>
    <row r="117" spans="2:24" x14ac:dyDescent="0.25">
      <c r="B117" s="20"/>
      <c r="C117" s="20"/>
      <c r="D117" s="21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</row>
    <row r="118" spans="2:24" x14ac:dyDescent="0.25">
      <c r="B118" s="20"/>
      <c r="C118" s="20"/>
      <c r="D118" s="21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</row>
    <row r="119" spans="2:24" x14ac:dyDescent="0.25">
      <c r="B119" s="20"/>
      <c r="C119" s="20"/>
      <c r="D119" s="21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</row>
    <row r="120" spans="2:24" x14ac:dyDescent="0.25">
      <c r="B120" s="20"/>
      <c r="C120" s="20"/>
      <c r="D120" s="21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</row>
    <row r="121" spans="2:24" x14ac:dyDescent="0.25">
      <c r="B121" s="20"/>
      <c r="C121" s="20"/>
      <c r="D121" s="21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</row>
    <row r="122" spans="2:24" x14ac:dyDescent="0.25">
      <c r="B122" s="20"/>
      <c r="C122" s="20"/>
      <c r="D122" s="21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</row>
    <row r="123" spans="2:24" x14ac:dyDescent="0.25">
      <c r="B123" s="20"/>
      <c r="C123" s="20"/>
      <c r="D123" s="21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</row>
    <row r="124" spans="2:24" x14ac:dyDescent="0.25">
      <c r="B124" s="20"/>
      <c r="C124" s="20"/>
      <c r="D124" s="21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</row>
    <row r="125" spans="2:24" x14ac:dyDescent="0.25">
      <c r="B125" s="20"/>
      <c r="C125" s="20"/>
      <c r="D125" s="21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</row>
    <row r="126" spans="2:24" x14ac:dyDescent="0.25">
      <c r="B126" s="20"/>
      <c r="C126" s="20"/>
      <c r="D126" s="21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</row>
    <row r="127" spans="2:24" x14ac:dyDescent="0.25">
      <c r="B127" s="20"/>
      <c r="C127" s="20"/>
      <c r="D127" s="21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</row>
    <row r="128" spans="2:24" x14ac:dyDescent="0.25">
      <c r="B128" s="20"/>
      <c r="C128" s="20"/>
      <c r="D128" s="21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</row>
    <row r="129" spans="2:24" x14ac:dyDescent="0.25">
      <c r="B129" s="20"/>
      <c r="C129" s="20"/>
      <c r="D129" s="21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</row>
    <row r="130" spans="2:24" x14ac:dyDescent="0.25">
      <c r="B130" s="20"/>
      <c r="C130" s="20"/>
      <c r="D130" s="21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</row>
    <row r="131" spans="2:24" x14ac:dyDescent="0.25">
      <c r="B131" s="20"/>
      <c r="C131" s="20"/>
      <c r="D131" s="21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</row>
    <row r="132" spans="2:24" x14ac:dyDescent="0.25">
      <c r="B132" s="20"/>
      <c r="C132" s="20"/>
      <c r="D132" s="21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</row>
    <row r="133" spans="2:24" x14ac:dyDescent="0.25">
      <c r="B133" s="20"/>
      <c r="C133" s="20"/>
      <c r="D133" s="21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</row>
    <row r="134" spans="2:24" x14ac:dyDescent="0.25">
      <c r="B134" s="20"/>
      <c r="C134" s="20"/>
      <c r="D134" s="21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</row>
    <row r="135" spans="2:24" x14ac:dyDescent="0.25">
      <c r="B135" s="20"/>
      <c r="C135" s="20"/>
      <c r="D135" s="21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</row>
    <row r="136" spans="2:24" x14ac:dyDescent="0.25">
      <c r="B136" s="20"/>
      <c r="C136" s="20"/>
      <c r="D136" s="21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</row>
    <row r="137" spans="2:24" x14ac:dyDescent="0.25">
      <c r="B137" s="20"/>
      <c r="C137" s="20"/>
      <c r="D137" s="21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</row>
    <row r="138" spans="2:24" x14ac:dyDescent="0.25">
      <c r="B138" s="20"/>
      <c r="C138" s="20"/>
      <c r="D138" s="21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</row>
    <row r="139" spans="2:24" x14ac:dyDescent="0.25">
      <c r="B139" s="20"/>
      <c r="C139" s="20"/>
      <c r="D139" s="21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</row>
    <row r="140" spans="2:24" x14ac:dyDescent="0.25">
      <c r="B140" s="20"/>
      <c r="C140" s="20"/>
      <c r="D140" s="21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</row>
    <row r="141" spans="2:24" x14ac:dyDescent="0.25">
      <c r="B141" s="20"/>
      <c r="C141" s="20"/>
      <c r="D141" s="21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</row>
    <row r="142" spans="2:24" x14ac:dyDescent="0.25">
      <c r="B142" s="20"/>
      <c r="C142" s="20"/>
      <c r="D142" s="21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</row>
    <row r="143" spans="2:24" x14ac:dyDescent="0.25">
      <c r="B143" s="20"/>
      <c r="C143" s="20"/>
      <c r="D143" s="21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</row>
    <row r="144" spans="2:24" x14ac:dyDescent="0.25">
      <c r="B144" s="20"/>
      <c r="C144" s="20"/>
      <c r="D144" s="21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</row>
    <row r="145" spans="2:24" x14ac:dyDescent="0.25">
      <c r="B145" s="20"/>
      <c r="C145" s="20"/>
      <c r="D145" s="21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</row>
    <row r="146" spans="2:24" x14ac:dyDescent="0.25">
      <c r="B146" s="20"/>
      <c r="C146" s="20"/>
      <c r="D146" s="21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</row>
    <row r="147" spans="2:24" x14ac:dyDescent="0.25">
      <c r="B147" s="20"/>
      <c r="C147" s="20"/>
      <c r="D147" s="21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</row>
    <row r="148" spans="2:24" x14ac:dyDescent="0.25">
      <c r="B148" s="20"/>
      <c r="C148" s="20"/>
      <c r="D148" s="21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</row>
    <row r="149" spans="2:24" x14ac:dyDescent="0.25">
      <c r="B149" s="20"/>
      <c r="C149" s="20"/>
      <c r="D149" s="21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</row>
    <row r="150" spans="2:24" x14ac:dyDescent="0.25">
      <c r="B150" s="20"/>
      <c r="C150" s="20"/>
      <c r="D150" s="21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</row>
    <row r="151" spans="2:24" x14ac:dyDescent="0.25">
      <c r="B151" s="20"/>
      <c r="C151" s="20"/>
      <c r="D151" s="21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</row>
    <row r="152" spans="2:24" x14ac:dyDescent="0.25">
      <c r="B152" s="20"/>
      <c r="C152" s="20"/>
      <c r="D152" s="21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</row>
    <row r="153" spans="2:24" x14ac:dyDescent="0.25">
      <c r="B153" s="20"/>
      <c r="C153" s="20"/>
      <c r="D153" s="21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</row>
    <row r="154" spans="2:24" x14ac:dyDescent="0.25">
      <c r="B154" s="20"/>
      <c r="C154" s="20"/>
      <c r="D154" s="21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</row>
    <row r="155" spans="2:24" x14ac:dyDescent="0.25">
      <c r="B155" s="20"/>
      <c r="C155" s="20"/>
      <c r="D155" s="21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</row>
    <row r="156" spans="2:24" x14ac:dyDescent="0.25">
      <c r="B156" s="20"/>
      <c r="C156" s="20"/>
      <c r="D156" s="21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</row>
    <row r="157" spans="2:24" x14ac:dyDescent="0.25">
      <c r="B157" s="20"/>
      <c r="C157" s="20"/>
      <c r="D157" s="21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</row>
    <row r="158" spans="2:24" x14ac:dyDescent="0.25">
      <c r="B158" s="20"/>
      <c r="C158" s="20"/>
      <c r="D158" s="21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</row>
    <row r="159" spans="2:24" x14ac:dyDescent="0.25">
      <c r="B159" s="20"/>
      <c r="C159" s="20"/>
      <c r="D159" s="21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</row>
    <row r="160" spans="2:24" x14ac:dyDescent="0.25">
      <c r="B160" s="20"/>
      <c r="C160" s="20"/>
      <c r="D160" s="21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</row>
    <row r="161" spans="2:24" x14ac:dyDescent="0.25">
      <c r="B161" s="20"/>
      <c r="C161" s="20"/>
      <c r="D161" s="21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</row>
    <row r="162" spans="2:24" x14ac:dyDescent="0.25">
      <c r="B162" s="20"/>
      <c r="C162" s="20"/>
      <c r="D162" s="21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</row>
    <row r="163" spans="2:24" x14ac:dyDescent="0.25">
      <c r="B163" s="20"/>
      <c r="C163" s="20"/>
      <c r="D163" s="21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</row>
    <row r="164" spans="2:24" x14ac:dyDescent="0.25">
      <c r="B164" s="20"/>
      <c r="C164" s="20"/>
      <c r="D164" s="21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</row>
    <row r="165" spans="2:24" x14ac:dyDescent="0.25">
      <c r="B165" s="20"/>
      <c r="C165" s="20"/>
      <c r="D165" s="21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</row>
    <row r="166" spans="2:24" x14ac:dyDescent="0.25">
      <c r="B166" s="20"/>
      <c r="C166" s="20"/>
      <c r="D166" s="21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</row>
    <row r="167" spans="2:24" x14ac:dyDescent="0.25">
      <c r="B167" s="20"/>
      <c r="C167" s="20"/>
      <c r="D167" s="21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</row>
    <row r="168" spans="2:24" x14ac:dyDescent="0.25">
      <c r="B168" s="20"/>
      <c r="C168" s="20"/>
      <c r="D168" s="21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</row>
    <row r="169" spans="2:24" x14ac:dyDescent="0.25">
      <c r="B169" s="20"/>
      <c r="C169" s="20"/>
      <c r="D169" s="21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</row>
    <row r="170" spans="2:24" x14ac:dyDescent="0.25">
      <c r="B170" s="20"/>
      <c r="C170" s="20"/>
      <c r="D170" s="21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</row>
    <row r="171" spans="2:24" x14ac:dyDescent="0.25">
      <c r="B171" s="20"/>
      <c r="C171" s="20"/>
      <c r="D171" s="21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</row>
    <row r="172" spans="2:24" x14ac:dyDescent="0.25">
      <c r="B172" s="20"/>
      <c r="C172" s="20"/>
      <c r="D172" s="21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</row>
    <row r="173" spans="2:24" x14ac:dyDescent="0.25">
      <c r="B173" s="20"/>
      <c r="C173" s="20"/>
      <c r="D173" s="21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</row>
    <row r="174" spans="2:24" x14ac:dyDescent="0.25">
      <c r="B174" s="20"/>
      <c r="C174" s="20"/>
      <c r="D174" s="21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</row>
    <row r="175" spans="2:24" x14ac:dyDescent="0.25">
      <c r="B175" s="20"/>
      <c r="C175" s="20"/>
      <c r="D175" s="21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</row>
    <row r="176" spans="2:24" x14ac:dyDescent="0.25">
      <c r="B176" s="20"/>
      <c r="C176" s="20"/>
      <c r="D176" s="21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</row>
    <row r="177" spans="2:24" x14ac:dyDescent="0.25">
      <c r="B177" s="20"/>
      <c r="C177" s="20"/>
      <c r="D177" s="21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</row>
    <row r="178" spans="2:24" x14ac:dyDescent="0.25">
      <c r="B178" s="20"/>
      <c r="C178" s="20"/>
      <c r="D178" s="21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</row>
    <row r="179" spans="2:24" x14ac:dyDescent="0.25">
      <c r="B179" s="20"/>
      <c r="C179" s="20"/>
      <c r="D179" s="21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</row>
    <row r="180" spans="2:24" x14ac:dyDescent="0.25">
      <c r="B180" s="20"/>
      <c r="C180" s="20"/>
      <c r="D180" s="21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</row>
    <row r="181" spans="2:24" x14ac:dyDescent="0.25">
      <c r="B181" s="20"/>
      <c r="C181" s="20"/>
      <c r="D181" s="21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</row>
    <row r="182" spans="2:24" x14ac:dyDescent="0.25">
      <c r="B182" s="20"/>
      <c r="C182" s="20"/>
      <c r="D182" s="21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</row>
    <row r="183" spans="2:24" x14ac:dyDescent="0.25">
      <c r="B183" s="20"/>
      <c r="C183" s="20"/>
      <c r="D183" s="21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</row>
    <row r="184" spans="2:24" x14ac:dyDescent="0.25">
      <c r="B184" s="20"/>
      <c r="C184" s="20"/>
      <c r="D184" s="21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</row>
    <row r="185" spans="2:24" x14ac:dyDescent="0.25">
      <c r="B185" s="20"/>
      <c r="C185" s="20"/>
      <c r="D185" s="21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</row>
    <row r="186" spans="2:24" x14ac:dyDescent="0.25">
      <c r="B186" s="20"/>
      <c r="C186" s="20"/>
      <c r="D186" s="21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</row>
    <row r="187" spans="2:24" x14ac:dyDescent="0.25">
      <c r="B187" s="20"/>
      <c r="C187" s="20"/>
      <c r="D187" s="21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</row>
    <row r="188" spans="2:24" x14ac:dyDescent="0.25">
      <c r="B188" s="20"/>
      <c r="C188" s="20"/>
      <c r="D188" s="21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</row>
    <row r="189" spans="2:24" x14ac:dyDescent="0.25">
      <c r="B189" s="20"/>
      <c r="C189" s="20"/>
      <c r="D189" s="21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</row>
    <row r="190" spans="2:24" x14ac:dyDescent="0.25">
      <c r="B190" s="20"/>
      <c r="C190" s="20"/>
      <c r="D190" s="21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</row>
    <row r="191" spans="2:24" x14ac:dyDescent="0.25">
      <c r="B191" s="20"/>
      <c r="C191" s="20"/>
      <c r="D191" s="21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</row>
    <row r="192" spans="2:24" x14ac:dyDescent="0.25">
      <c r="B192" s="20"/>
      <c r="C192" s="20"/>
      <c r="D192" s="21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</row>
    <row r="193" spans="2:24" x14ac:dyDescent="0.25">
      <c r="B193" s="20"/>
      <c r="C193" s="20"/>
      <c r="D193" s="21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</row>
    <row r="194" spans="2:24" x14ac:dyDescent="0.25">
      <c r="B194" s="20"/>
      <c r="C194" s="20"/>
      <c r="D194" s="21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</row>
    <row r="195" spans="2:24" x14ac:dyDescent="0.25">
      <c r="B195" s="20"/>
      <c r="C195" s="20"/>
      <c r="D195" s="21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</row>
    <row r="196" spans="2:24" x14ac:dyDescent="0.25">
      <c r="B196" s="20"/>
      <c r="C196" s="20"/>
      <c r="D196" s="21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</row>
    <row r="197" spans="2:24" x14ac:dyDescent="0.25">
      <c r="B197" s="20"/>
      <c r="C197" s="20"/>
      <c r="D197" s="21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</row>
    <row r="198" spans="2:24" x14ac:dyDescent="0.25">
      <c r="B198" s="20"/>
      <c r="C198" s="20"/>
      <c r="D198" s="21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</row>
    <row r="199" spans="2:24" x14ac:dyDescent="0.25">
      <c r="B199" s="20"/>
      <c r="C199" s="20"/>
      <c r="D199" s="21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</row>
    <row r="200" spans="2:24" x14ac:dyDescent="0.25">
      <c r="B200" s="20"/>
      <c r="C200" s="20"/>
      <c r="D200" s="21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</row>
    <row r="201" spans="2:24" x14ac:dyDescent="0.25">
      <c r="B201" s="20"/>
      <c r="C201" s="20"/>
      <c r="D201" s="21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</row>
    <row r="202" spans="2:24" x14ac:dyDescent="0.25">
      <c r="B202" s="20"/>
      <c r="C202" s="20"/>
      <c r="D202" s="21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</row>
    <row r="203" spans="2:24" x14ac:dyDescent="0.25">
      <c r="B203" s="20"/>
      <c r="C203" s="20"/>
      <c r="D203" s="21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</row>
    <row r="204" spans="2:24" x14ac:dyDescent="0.25">
      <c r="B204" s="20"/>
      <c r="C204" s="20"/>
      <c r="D204" s="21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</row>
    <row r="205" spans="2:24" x14ac:dyDescent="0.25">
      <c r="B205" s="20"/>
      <c r="C205" s="20"/>
      <c r="D205" s="21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</row>
    <row r="206" spans="2:24" x14ac:dyDescent="0.25">
      <c r="B206" s="20"/>
      <c r="C206" s="20"/>
      <c r="D206" s="21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</row>
    <row r="207" spans="2:24" x14ac:dyDescent="0.25">
      <c r="B207" s="20"/>
      <c r="C207" s="20"/>
      <c r="D207" s="21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</row>
    <row r="208" spans="2:24" x14ac:dyDescent="0.25">
      <c r="B208" s="20"/>
      <c r="C208" s="20"/>
      <c r="D208" s="21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</row>
    <row r="209" spans="2:24" x14ac:dyDescent="0.25">
      <c r="B209" s="20"/>
      <c r="C209" s="20"/>
      <c r="D209" s="21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</row>
    <row r="210" spans="2:24" x14ac:dyDescent="0.25">
      <c r="B210" s="20"/>
      <c r="C210" s="20"/>
      <c r="D210" s="21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</row>
    <row r="211" spans="2:24" x14ac:dyDescent="0.25">
      <c r="B211" s="20"/>
      <c r="C211" s="20"/>
      <c r="D211" s="21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</row>
    <row r="212" spans="2:24" x14ac:dyDescent="0.25">
      <c r="B212" s="20"/>
      <c r="C212" s="20"/>
      <c r="D212" s="21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</row>
    <row r="213" spans="2:24" x14ac:dyDescent="0.25">
      <c r="B213" s="20"/>
      <c r="C213" s="20"/>
      <c r="D213" s="21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</row>
    <row r="214" spans="2:24" x14ac:dyDescent="0.25">
      <c r="B214" s="20"/>
      <c r="C214" s="20"/>
      <c r="D214" s="21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</row>
    <row r="215" spans="2:24" x14ac:dyDescent="0.25">
      <c r="B215" s="20"/>
      <c r="C215" s="20"/>
      <c r="D215" s="21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</row>
    <row r="216" spans="2:24" x14ac:dyDescent="0.25">
      <c r="B216" s="20"/>
      <c r="C216" s="20"/>
      <c r="D216" s="21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</row>
    <row r="217" spans="2:24" x14ac:dyDescent="0.25">
      <c r="B217" s="20"/>
      <c r="C217" s="20"/>
      <c r="D217" s="21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</row>
    <row r="218" spans="2:24" x14ac:dyDescent="0.25">
      <c r="B218" s="20"/>
      <c r="C218" s="20"/>
      <c r="D218" s="21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</row>
    <row r="219" spans="2:24" x14ac:dyDescent="0.25">
      <c r="B219" s="20"/>
      <c r="C219" s="20"/>
      <c r="D219" s="21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</row>
    <row r="220" spans="2:24" x14ac:dyDescent="0.25">
      <c r="B220" s="20"/>
      <c r="C220" s="20"/>
      <c r="D220" s="21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</row>
    <row r="221" spans="2:24" x14ac:dyDescent="0.25">
      <c r="B221" s="20"/>
      <c r="C221" s="20"/>
      <c r="D221" s="21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</row>
    <row r="222" spans="2:24" x14ac:dyDescent="0.25">
      <c r="B222" s="20"/>
      <c r="C222" s="20"/>
      <c r="D222" s="21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</row>
    <row r="223" spans="2:24" x14ac:dyDescent="0.25">
      <c r="B223" s="20"/>
      <c r="C223" s="20"/>
      <c r="D223" s="21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</row>
    <row r="224" spans="2:24" x14ac:dyDescent="0.25">
      <c r="B224" s="20"/>
      <c r="C224" s="20"/>
      <c r="D224" s="21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</row>
    <row r="225" spans="2:24" x14ac:dyDescent="0.25">
      <c r="B225" s="20"/>
      <c r="C225" s="20"/>
      <c r="D225" s="21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</row>
    <row r="226" spans="2:24" x14ac:dyDescent="0.25">
      <c r="B226" s="20"/>
      <c r="C226" s="20"/>
      <c r="D226" s="21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</row>
    <row r="227" spans="2:24" x14ac:dyDescent="0.25">
      <c r="B227" s="20"/>
      <c r="C227" s="20"/>
      <c r="D227" s="21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</row>
    <row r="228" spans="2:24" x14ac:dyDescent="0.25">
      <c r="B228" s="20"/>
      <c r="C228" s="20"/>
      <c r="D228" s="21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</row>
    <row r="229" spans="2:24" x14ac:dyDescent="0.25">
      <c r="B229" s="20"/>
      <c r="C229" s="20"/>
      <c r="D229" s="21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</row>
    <row r="230" spans="2:24" x14ac:dyDescent="0.25">
      <c r="B230" s="20"/>
      <c r="C230" s="20"/>
      <c r="D230" s="21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</row>
    <row r="231" spans="2:24" x14ac:dyDescent="0.25">
      <c r="B231" s="20"/>
      <c r="C231" s="20"/>
      <c r="D231" s="21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</row>
    <row r="232" spans="2:24" x14ac:dyDescent="0.25">
      <c r="B232" s="20"/>
      <c r="C232" s="20"/>
      <c r="D232" s="21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</row>
    <row r="233" spans="2:24" x14ac:dyDescent="0.25">
      <c r="B233" s="20"/>
      <c r="C233" s="20"/>
      <c r="D233" s="21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</row>
    <row r="234" spans="2:24" x14ac:dyDescent="0.25">
      <c r="B234" s="20"/>
      <c r="C234" s="20"/>
      <c r="D234" s="21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</row>
    <row r="235" spans="2:24" x14ac:dyDescent="0.25">
      <c r="B235" s="20"/>
      <c r="C235" s="20"/>
      <c r="D235" s="21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</row>
    <row r="236" spans="2:24" x14ac:dyDescent="0.25">
      <c r="B236" s="20"/>
      <c r="C236" s="20"/>
      <c r="D236" s="21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</row>
    <row r="237" spans="2:24" x14ac:dyDescent="0.25">
      <c r="B237" s="20"/>
      <c r="C237" s="20"/>
      <c r="D237" s="21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</row>
    <row r="238" spans="2:24" x14ac:dyDescent="0.25">
      <c r="B238" s="20"/>
      <c r="C238" s="20"/>
      <c r="D238" s="21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</row>
    <row r="239" spans="2:24" x14ac:dyDescent="0.25">
      <c r="B239" s="20"/>
      <c r="C239" s="20"/>
      <c r="D239" s="21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</row>
    <row r="240" spans="2:24" x14ac:dyDescent="0.25">
      <c r="B240" s="20"/>
      <c r="C240" s="20"/>
      <c r="D240" s="21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</row>
    <row r="241" spans="2:24" x14ac:dyDescent="0.25">
      <c r="B241" s="20"/>
      <c r="C241" s="20"/>
      <c r="D241" s="21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</row>
    <row r="242" spans="2:24" x14ac:dyDescent="0.25">
      <c r="B242" s="20"/>
      <c r="C242" s="20"/>
      <c r="D242" s="21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</row>
    <row r="243" spans="2:24" x14ac:dyDescent="0.25">
      <c r="B243" s="20"/>
      <c r="C243" s="20"/>
      <c r="D243" s="21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</row>
    <row r="244" spans="2:24" x14ac:dyDescent="0.25">
      <c r="B244" s="20"/>
      <c r="C244" s="20"/>
      <c r="D244" s="21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</row>
    <row r="245" spans="2:24" x14ac:dyDescent="0.25">
      <c r="B245" s="20"/>
      <c r="C245" s="20"/>
      <c r="D245" s="21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</row>
    <row r="246" spans="2:24" x14ac:dyDescent="0.25">
      <c r="B246" s="20"/>
      <c r="C246" s="20"/>
      <c r="D246" s="21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</row>
  </sheetData>
  <sheetProtection algorithmName="SHA-512" hashValue="39SD9vNS8oGqK34A5rVIEXW4ViDH7D1b3Xo55F5IXweRQwLZJd36WqnSf5lfofhsANu44eYlxyMVN2FKDy6oPA==" saltValue="1YWBS8VDa0OaOFI5kY0rAQ==" spinCount="100000" sheet="1" objects="1" scenarios="1"/>
  <mergeCells count="6">
    <mergeCell ref="B99:T99"/>
    <mergeCell ref="B53:T53"/>
    <mergeCell ref="B62:T62"/>
    <mergeCell ref="B70:T70"/>
    <mergeCell ref="B79:T79"/>
    <mergeCell ref="B88:T8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0"/>
  <sheetViews>
    <sheetView topLeftCell="A10" workbookViewId="0">
      <selection activeCell="B13" sqref="B13"/>
    </sheetView>
  </sheetViews>
  <sheetFormatPr defaultRowHeight="15" x14ac:dyDescent="0.25"/>
  <cols>
    <col min="1" max="1" width="9.140625" style="1"/>
    <col min="2" max="2" width="15.140625" style="1" customWidth="1"/>
    <col min="3" max="4" width="16" style="1" customWidth="1"/>
    <col min="5" max="5" width="16.42578125" style="1" customWidth="1"/>
    <col min="6" max="7" width="16" style="1" customWidth="1"/>
    <col min="8" max="8" width="14.28515625" style="1" customWidth="1"/>
    <col min="9" max="9" width="14.5703125" style="1" customWidth="1"/>
    <col min="10" max="10" width="11.28515625" style="1" customWidth="1"/>
    <col min="11" max="12" width="13" style="1" customWidth="1"/>
    <col min="13" max="16384" width="9.140625" style="1"/>
  </cols>
  <sheetData>
    <row r="1" spans="2:6" ht="18.75" x14ac:dyDescent="0.3">
      <c r="C1" s="43" t="s">
        <v>100</v>
      </c>
    </row>
    <row r="3" spans="2:6" ht="15.75" x14ac:dyDescent="0.25">
      <c r="C3" s="3" t="s">
        <v>42</v>
      </c>
    </row>
    <row r="4" spans="2:6" x14ac:dyDescent="0.25">
      <c r="C4" s="1" t="s">
        <v>45</v>
      </c>
    </row>
    <row r="6" spans="2:6" x14ac:dyDescent="0.25">
      <c r="B6" s="55" t="s">
        <v>27</v>
      </c>
      <c r="F6" s="44" t="s">
        <v>28</v>
      </c>
    </row>
    <row r="7" spans="2:6" x14ac:dyDescent="0.25">
      <c r="B7" s="55" t="s">
        <v>29</v>
      </c>
      <c r="F7" s="45">
        <v>43070</v>
      </c>
    </row>
    <row r="8" spans="2:6" x14ac:dyDescent="0.25">
      <c r="B8" s="55" t="s">
        <v>30</v>
      </c>
      <c r="F8" s="44" t="s">
        <v>31</v>
      </c>
    </row>
    <row r="9" spans="2:6" x14ac:dyDescent="0.25">
      <c r="B9" s="55" t="s">
        <v>39</v>
      </c>
      <c r="F9" s="12">
        <v>210000</v>
      </c>
    </row>
    <row r="10" spans="2:6" x14ac:dyDescent="0.25">
      <c r="B10" s="55" t="s">
        <v>41</v>
      </c>
      <c r="F10" s="12">
        <v>199500</v>
      </c>
    </row>
    <row r="11" spans="2:6" x14ac:dyDescent="0.25">
      <c r="B11" s="55" t="s">
        <v>26</v>
      </c>
      <c r="F11" s="1">
        <v>7</v>
      </c>
    </row>
    <row r="12" spans="2:6" x14ac:dyDescent="0.25">
      <c r="B12" s="55" t="s">
        <v>32</v>
      </c>
      <c r="F12" s="46">
        <v>49000</v>
      </c>
    </row>
    <row r="13" spans="2:6" x14ac:dyDescent="0.25">
      <c r="B13" s="55" t="s">
        <v>33</v>
      </c>
      <c r="F13" s="1">
        <v>5</v>
      </c>
    </row>
    <row r="14" spans="2:6" x14ac:dyDescent="0.25">
      <c r="B14" s="55" t="s">
        <v>34</v>
      </c>
      <c r="F14" s="1">
        <v>5.2</v>
      </c>
    </row>
    <row r="15" spans="2:6" x14ac:dyDescent="0.25">
      <c r="B15" s="55" t="s">
        <v>35</v>
      </c>
      <c r="F15" s="1">
        <v>2.4</v>
      </c>
    </row>
    <row r="16" spans="2:6" x14ac:dyDescent="0.25">
      <c r="B16" s="55" t="s">
        <v>40</v>
      </c>
      <c r="F16" s="12">
        <v>3570250</v>
      </c>
    </row>
    <row r="17" spans="2:14" x14ac:dyDescent="0.25">
      <c r="B17" s="55" t="s">
        <v>36</v>
      </c>
      <c r="F17" s="44" t="s">
        <v>90</v>
      </c>
    </row>
    <row r="18" spans="2:14" x14ac:dyDescent="0.25">
      <c r="B18" s="55" t="s">
        <v>17</v>
      </c>
      <c r="D18" s="47"/>
      <c r="F18" s="47">
        <v>0.18</v>
      </c>
      <c r="G18" s="47"/>
      <c r="H18" s="47"/>
      <c r="I18" s="47"/>
    </row>
    <row r="19" spans="2:14" x14ac:dyDescent="0.25">
      <c r="B19" s="55" t="s">
        <v>18</v>
      </c>
      <c r="D19" s="47"/>
      <c r="F19" s="47">
        <v>1.6500000000000001E-2</v>
      </c>
      <c r="G19" s="47"/>
      <c r="H19" s="47"/>
      <c r="I19" s="47"/>
    </row>
    <row r="20" spans="2:14" x14ac:dyDescent="0.25">
      <c r="B20" s="55" t="s">
        <v>19</v>
      </c>
      <c r="D20" s="47"/>
      <c r="F20" s="47">
        <v>7.5999999999999998E-2</v>
      </c>
      <c r="G20" s="47"/>
      <c r="H20" s="47"/>
      <c r="I20" s="47"/>
    </row>
    <row r="21" spans="2:14" x14ac:dyDescent="0.25">
      <c r="B21" s="55" t="s">
        <v>20</v>
      </c>
      <c r="D21" s="47"/>
      <c r="F21" s="47">
        <v>0.15</v>
      </c>
      <c r="G21" s="47"/>
      <c r="H21" s="47"/>
      <c r="I21" s="47"/>
    </row>
    <row r="23" spans="2:14" x14ac:dyDescent="0.25">
      <c r="B23" s="48" t="s">
        <v>47</v>
      </c>
    </row>
    <row r="25" spans="2:14" ht="73.5" customHeight="1" x14ac:dyDescent="0.25">
      <c r="B25" s="56" t="s">
        <v>16</v>
      </c>
      <c r="C25" s="56" t="s">
        <v>53</v>
      </c>
      <c r="D25" s="56" t="s">
        <v>21</v>
      </c>
      <c r="E25" s="56" t="s">
        <v>22</v>
      </c>
      <c r="F25" s="56" t="s">
        <v>23</v>
      </c>
      <c r="G25" s="56" t="s">
        <v>24</v>
      </c>
      <c r="H25" s="56" t="s">
        <v>25</v>
      </c>
      <c r="I25" s="56" t="s">
        <v>37</v>
      </c>
      <c r="J25" s="56" t="s">
        <v>38</v>
      </c>
    </row>
    <row r="26" spans="2:14" x14ac:dyDescent="0.25">
      <c r="B26" s="49">
        <v>1.4712000000000001</v>
      </c>
      <c r="C26" s="57">
        <f>ROUND(B26*((1+F21)/(1-(F18+F19+F20))),5)</f>
        <v>2.3256100000000002</v>
      </c>
      <c r="D26" s="58">
        <f>F12</f>
        <v>49000</v>
      </c>
      <c r="E26" s="57">
        <f>F13/100</f>
        <v>0.05</v>
      </c>
      <c r="F26" s="58">
        <f>ROUND(D26*E26,2)</f>
        <v>2450</v>
      </c>
      <c r="G26" s="58">
        <f>ROUND(F26*F15,2)</f>
        <v>5880</v>
      </c>
      <c r="H26" s="58">
        <f>ROUND(G26*F14/100,2)</f>
        <v>305.76</v>
      </c>
      <c r="I26" s="59">
        <f>ROUND(H26/F11,4)</f>
        <v>43.68</v>
      </c>
      <c r="J26" s="60">
        <f>I26*1000</f>
        <v>43680</v>
      </c>
      <c r="M26" s="44"/>
      <c r="N26" s="44"/>
    </row>
    <row r="27" spans="2:14" x14ac:dyDescent="0.25">
      <c r="B27" s="50"/>
      <c r="C27" s="50"/>
      <c r="D27" s="51"/>
      <c r="E27" s="52"/>
      <c r="F27" s="51"/>
      <c r="G27" s="51"/>
      <c r="H27" s="51"/>
      <c r="I27" s="53"/>
      <c r="J27" s="54"/>
      <c r="M27" s="44"/>
      <c r="N27" s="44"/>
    </row>
    <row r="29" spans="2:14" x14ac:dyDescent="0.25">
      <c r="B29" s="48" t="s">
        <v>48</v>
      </c>
    </row>
    <row r="31" spans="2:14" ht="60" x14ac:dyDescent="0.25">
      <c r="B31" s="56" t="s">
        <v>44</v>
      </c>
      <c r="C31" s="56" t="s">
        <v>46</v>
      </c>
    </row>
    <row r="32" spans="2:14" x14ac:dyDescent="0.25">
      <c r="B32" s="61">
        <f>ROUND((C26*J26/F9)*100,4)</f>
        <v>48.372700000000002</v>
      </c>
      <c r="C32" s="61">
        <f>100-B32</f>
        <v>51.627299999999998</v>
      </c>
    </row>
    <row r="34" spans="2:6" x14ac:dyDescent="0.25">
      <c r="B34" s="48" t="s">
        <v>49</v>
      </c>
    </row>
    <row r="36" spans="2:6" x14ac:dyDescent="0.25">
      <c r="B36" s="1" t="s">
        <v>52</v>
      </c>
      <c r="F36" s="62">
        <f>F10</f>
        <v>199500</v>
      </c>
    </row>
    <row r="38" spans="2:6" x14ac:dyDescent="0.25">
      <c r="B38" s="1" t="s">
        <v>50</v>
      </c>
      <c r="F38" s="63">
        <f>F36*C32/100</f>
        <v>102996.4635</v>
      </c>
    </row>
    <row r="40" spans="2:6" x14ac:dyDescent="0.25">
      <c r="B40" s="1" t="s">
        <v>51</v>
      </c>
      <c r="F40" s="63">
        <f>F36*B32/100</f>
        <v>96503.536500000002</v>
      </c>
    </row>
  </sheetData>
  <sheetProtection algorithmName="SHA-512" hashValue="UdcRHpyJz99k2SqplMm3/24cjlK5mzg9KA92Xs/z92csMJ3yKluorg+TqxYPycBvVSE2ycN/kY7OOeYnoNq27A==" saltValue="u80BApD71/u0ffwgCnRawg==" spinCount="100000" sheet="1" objects="1" scenarios="1"/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workbookViewId="0">
      <selection activeCell="G22" sqref="G22"/>
    </sheetView>
  </sheetViews>
  <sheetFormatPr defaultRowHeight="15" x14ac:dyDescent="0.25"/>
  <cols>
    <col min="1" max="1" width="9.140625" style="1"/>
    <col min="2" max="2" width="12" style="1" customWidth="1"/>
    <col min="3" max="6" width="9.140625" style="1"/>
    <col min="7" max="7" width="10.5703125" style="1" customWidth="1"/>
    <col min="8" max="8" width="12.140625" style="1" customWidth="1"/>
    <col min="9" max="9" width="10.7109375" style="1" customWidth="1"/>
    <col min="10" max="10" width="11.28515625" style="1" customWidth="1"/>
    <col min="11" max="16384" width="9.140625" style="1"/>
  </cols>
  <sheetData>
    <row r="1" spans="2:7" ht="18.75" x14ac:dyDescent="0.3">
      <c r="D1" s="43" t="s">
        <v>101</v>
      </c>
    </row>
    <row r="4" spans="2:7" ht="15.75" x14ac:dyDescent="0.25">
      <c r="C4" s="3" t="s">
        <v>42</v>
      </c>
    </row>
    <row r="5" spans="2:7" x14ac:dyDescent="0.25">
      <c r="C5" s="1" t="s">
        <v>73</v>
      </c>
    </row>
    <row r="7" spans="2:7" x14ac:dyDescent="0.25">
      <c r="B7" s="55" t="s">
        <v>29</v>
      </c>
      <c r="G7" s="64">
        <v>43070</v>
      </c>
    </row>
    <row r="8" spans="2:7" x14ac:dyDescent="0.25">
      <c r="B8" s="55" t="s">
        <v>30</v>
      </c>
      <c r="G8" s="1" t="s">
        <v>76</v>
      </c>
    </row>
    <row r="9" spans="2:7" x14ac:dyDescent="0.25">
      <c r="B9" s="55" t="s">
        <v>77</v>
      </c>
      <c r="G9" s="1" t="s">
        <v>91</v>
      </c>
    </row>
    <row r="10" spans="2:7" x14ac:dyDescent="0.25">
      <c r="B10" s="55" t="s">
        <v>74</v>
      </c>
      <c r="G10" s="1" t="s">
        <v>75</v>
      </c>
    </row>
    <row r="11" spans="2:7" x14ac:dyDescent="0.25">
      <c r="B11" s="55" t="s">
        <v>88</v>
      </c>
      <c r="G11" s="1">
        <v>189.2</v>
      </c>
    </row>
    <row r="12" spans="2:7" x14ac:dyDescent="0.25">
      <c r="B12" s="55" t="s">
        <v>78</v>
      </c>
      <c r="G12" s="65">
        <v>5.1999999999999998E-2</v>
      </c>
    </row>
    <row r="13" spans="2:7" x14ac:dyDescent="0.25">
      <c r="B13" s="55" t="s">
        <v>17</v>
      </c>
      <c r="D13" s="47"/>
      <c r="G13" s="47">
        <v>0.18</v>
      </c>
    </row>
    <row r="14" spans="2:7" x14ac:dyDescent="0.25">
      <c r="B14" s="55" t="s">
        <v>18</v>
      </c>
      <c r="D14" s="47"/>
      <c r="G14" s="47">
        <v>1.6500000000000001E-2</v>
      </c>
    </row>
    <row r="15" spans="2:7" x14ac:dyDescent="0.25">
      <c r="B15" s="55" t="s">
        <v>19</v>
      </c>
      <c r="D15" s="47"/>
      <c r="G15" s="47">
        <v>7.5999999999999998E-2</v>
      </c>
    </row>
    <row r="16" spans="2:7" x14ac:dyDescent="0.25">
      <c r="B16" s="55" t="s">
        <v>20</v>
      </c>
      <c r="D16" s="47"/>
      <c r="G16" s="47">
        <v>0.29430000000000001</v>
      </c>
    </row>
    <row r="17" spans="2:10" x14ac:dyDescent="0.25">
      <c r="B17" s="55"/>
    </row>
    <row r="18" spans="2:10" x14ac:dyDescent="0.25">
      <c r="B18" s="55" t="s">
        <v>79</v>
      </c>
    </row>
    <row r="20" spans="2:10" x14ac:dyDescent="0.25">
      <c r="B20" s="1" t="s">
        <v>92</v>
      </c>
      <c r="G20" s="8">
        <v>1.47126</v>
      </c>
    </row>
    <row r="22" spans="2:10" x14ac:dyDescent="0.25">
      <c r="B22" s="1" t="s">
        <v>80</v>
      </c>
      <c r="G22" s="68">
        <f>ROUND(G20*(1+G16)/(1-(G13+G14+G15)),5)</f>
        <v>2.6175299999999999</v>
      </c>
    </row>
    <row r="24" spans="2:10" x14ac:dyDescent="0.25">
      <c r="B24" s="1" t="s">
        <v>81</v>
      </c>
    </row>
    <row r="26" spans="2:10" ht="33" customHeight="1" x14ac:dyDescent="0.25">
      <c r="B26" s="1" t="s">
        <v>82</v>
      </c>
      <c r="G26" s="69" t="s">
        <v>83</v>
      </c>
      <c r="H26" s="69" t="s">
        <v>84</v>
      </c>
      <c r="I26" s="56" t="s">
        <v>85</v>
      </c>
      <c r="J26" s="56" t="s">
        <v>86</v>
      </c>
    </row>
    <row r="27" spans="2:10" x14ac:dyDescent="0.25">
      <c r="G27" s="66">
        <v>1</v>
      </c>
      <c r="H27" s="67">
        <f>G12</f>
        <v>5.1999999999999998E-2</v>
      </c>
      <c r="I27" s="70">
        <f>G27*H27</f>
        <v>5.1999999999999998E-2</v>
      </c>
      <c r="J27" s="70">
        <f>I27*1000</f>
        <v>52</v>
      </c>
    </row>
    <row r="29" spans="2:10" x14ac:dyDescent="0.25">
      <c r="B29" s="1" t="s">
        <v>87</v>
      </c>
    </row>
    <row r="30" spans="2:10" ht="40.5" customHeight="1" x14ac:dyDescent="0.25">
      <c r="G30" s="77" t="s">
        <v>44</v>
      </c>
      <c r="H30" s="77"/>
      <c r="I30" s="77" t="s">
        <v>46</v>
      </c>
      <c r="J30" s="77"/>
    </row>
    <row r="31" spans="2:10" ht="15" customHeight="1" x14ac:dyDescent="0.25">
      <c r="G31" s="78">
        <f>ROUND((G22*J27/G11)*100,4)</f>
        <v>71.940600000000003</v>
      </c>
      <c r="H31" s="78"/>
      <c r="I31" s="79">
        <f>100-G31</f>
        <v>28.059399999999997</v>
      </c>
      <c r="J31" s="80"/>
    </row>
  </sheetData>
  <sheetProtection algorithmName="SHA-512" hashValue="snvMMYfkBgL7sKQIWiJovqBp3HPtbFbVqxDJF2MRydWquWRxy7ra7N7iQC9jOd1Mx5/0YHZelh3Q1dUJhTQfIQ==" saltValue="6v0Tk8Cid1HXTwr7arP6KQ==" spinCount="100000" sheet="1" objects="1" scenarios="1"/>
  <mergeCells count="4">
    <mergeCell ref="G30:H30"/>
    <mergeCell ref="G31:H31"/>
    <mergeCell ref="I30:J30"/>
    <mergeCell ref="I31:J31"/>
  </mergeCells>
  <pageMargins left="0.511811024" right="0.511811024" top="0.51" bottom="0.5" header="0.31496062000000002" footer="0.31496062000000002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H14" sqref="H14"/>
    </sheetView>
  </sheetViews>
  <sheetFormatPr defaultRowHeight="15" x14ac:dyDescent="0.25"/>
  <cols>
    <col min="1" max="4" width="9.140625" style="1"/>
    <col min="5" max="5" width="12.85546875" style="1" customWidth="1"/>
    <col min="6" max="6" width="10.42578125" style="1" customWidth="1"/>
    <col min="7" max="8" width="9.140625" style="1"/>
    <col min="9" max="9" width="13.28515625" style="1" customWidth="1"/>
    <col min="10" max="16384" width="9.140625" style="1"/>
  </cols>
  <sheetData>
    <row r="1" spans="2:9" ht="18.75" x14ac:dyDescent="0.3">
      <c r="D1" s="43" t="s">
        <v>72</v>
      </c>
    </row>
    <row r="2" spans="2:9" ht="18.75" x14ac:dyDescent="0.3">
      <c r="D2" s="43"/>
    </row>
    <row r="3" spans="2:9" x14ac:dyDescent="0.25">
      <c r="B3" s="1" t="s">
        <v>54</v>
      </c>
    </row>
    <row r="4" spans="2:9" x14ac:dyDescent="0.25">
      <c r="B4" s="1" t="s">
        <v>55</v>
      </c>
    </row>
    <row r="7" spans="2:9" x14ac:dyDescent="0.25">
      <c r="B7" s="55" t="s">
        <v>56</v>
      </c>
      <c r="F7" s="1" t="s">
        <v>89</v>
      </c>
    </row>
    <row r="8" spans="2:9" x14ac:dyDescent="0.25">
      <c r="B8" s="55" t="s">
        <v>57</v>
      </c>
      <c r="F8" s="1" t="s">
        <v>58</v>
      </c>
    </row>
    <row r="9" spans="2:9" x14ac:dyDescent="0.25">
      <c r="B9" s="55" t="s">
        <v>59</v>
      </c>
      <c r="F9" s="12">
        <f>'ANEXO III - EX.1'!F36</f>
        <v>199500</v>
      </c>
    </row>
    <row r="10" spans="2:9" x14ac:dyDescent="0.25">
      <c r="B10" s="55" t="s">
        <v>60</v>
      </c>
      <c r="F10" s="12">
        <f>'ANEXO III - EX.1'!F40</f>
        <v>96503.536500000002</v>
      </c>
    </row>
    <row r="11" spans="2:9" x14ac:dyDescent="0.25">
      <c r="F11" s="12"/>
    </row>
    <row r="13" spans="2:9" ht="30" x14ac:dyDescent="0.25">
      <c r="B13" s="6" t="s">
        <v>61</v>
      </c>
      <c r="C13" s="6" t="s">
        <v>62</v>
      </c>
      <c r="D13" s="6" t="s">
        <v>63</v>
      </c>
      <c r="E13" s="6" t="s">
        <v>64</v>
      </c>
      <c r="F13" s="6" t="s">
        <v>65</v>
      </c>
      <c r="G13" s="6" t="s">
        <v>66</v>
      </c>
      <c r="H13" s="6" t="s">
        <v>67</v>
      </c>
      <c r="I13" s="6" t="s">
        <v>68</v>
      </c>
    </row>
    <row r="14" spans="2:9" x14ac:dyDescent="0.25">
      <c r="B14" s="9">
        <v>9</v>
      </c>
      <c r="C14" s="71">
        <v>43405</v>
      </c>
      <c r="D14" s="72">
        <v>1.5</v>
      </c>
      <c r="E14" s="40">
        <f>D14*$F$10</f>
        <v>144755.30475000001</v>
      </c>
      <c r="F14" s="8">
        <v>6.1499999999999999E-2</v>
      </c>
      <c r="G14" s="8">
        <v>0.55700000000000005</v>
      </c>
      <c r="H14" s="39">
        <f>G14-F14</f>
        <v>0.49550000000000005</v>
      </c>
      <c r="I14" s="41">
        <f>E14*H14</f>
        <v>71726.253503625019</v>
      </c>
    </row>
    <row r="15" spans="2:9" x14ac:dyDescent="0.25">
      <c r="B15" s="9">
        <v>10</v>
      </c>
      <c r="C15" s="71">
        <v>43435</v>
      </c>
      <c r="D15" s="72">
        <v>1.5</v>
      </c>
      <c r="E15" s="40">
        <f t="shared" ref="E15:E17" si="0">D15*$F$10</f>
        <v>144755.30475000001</v>
      </c>
      <c r="F15" s="8">
        <v>6.1499999999999999E-2</v>
      </c>
      <c r="G15" s="8">
        <v>0.55700000000000005</v>
      </c>
      <c r="H15" s="39">
        <f t="shared" ref="H15:H17" si="1">G15-F15</f>
        <v>0.49550000000000005</v>
      </c>
      <c r="I15" s="41">
        <f t="shared" ref="I15:I17" si="2">E15*H15</f>
        <v>71726.253503625019</v>
      </c>
    </row>
    <row r="16" spans="2:9" x14ac:dyDescent="0.25">
      <c r="B16" s="9">
        <v>11</v>
      </c>
      <c r="C16" s="71">
        <v>43466</v>
      </c>
      <c r="D16" s="72">
        <v>2</v>
      </c>
      <c r="E16" s="40">
        <f t="shared" si="0"/>
        <v>193007.073</v>
      </c>
      <c r="F16" s="8">
        <v>6.1499999999999999E-2</v>
      </c>
      <c r="G16" s="8">
        <v>0.55700000000000005</v>
      </c>
      <c r="H16" s="39">
        <f t="shared" si="1"/>
        <v>0.49550000000000005</v>
      </c>
      <c r="I16" s="41">
        <f t="shared" si="2"/>
        <v>95635.004671500006</v>
      </c>
    </row>
    <row r="17" spans="2:9" x14ac:dyDescent="0.25">
      <c r="B17" s="9">
        <v>12</v>
      </c>
      <c r="C17" s="71">
        <v>43497</v>
      </c>
      <c r="D17" s="72">
        <v>1</v>
      </c>
      <c r="E17" s="40">
        <f t="shared" si="0"/>
        <v>96503.536500000002</v>
      </c>
      <c r="F17" s="8">
        <v>6.1499999999999999E-2</v>
      </c>
      <c r="G17" s="8">
        <v>0.55700000000000005</v>
      </c>
      <c r="H17" s="39">
        <f t="shared" si="1"/>
        <v>0.49550000000000005</v>
      </c>
      <c r="I17" s="41">
        <f t="shared" si="2"/>
        <v>47817.502335750003</v>
      </c>
    </row>
    <row r="18" spans="2:9" ht="8.25" customHeight="1" x14ac:dyDescent="0.25">
      <c r="C18" s="64"/>
      <c r="D18" s="73"/>
      <c r="E18" s="13"/>
      <c r="I18" s="10"/>
    </row>
    <row r="19" spans="2:9" x14ac:dyDescent="0.25">
      <c r="B19" s="74" t="s">
        <v>69</v>
      </c>
      <c r="C19" s="17"/>
      <c r="D19" s="17"/>
      <c r="E19" s="17"/>
      <c r="F19" s="17"/>
      <c r="G19" s="17"/>
      <c r="H19" s="17"/>
      <c r="I19" s="41">
        <f>SUM(I14:I18)</f>
        <v>286905.01401450008</v>
      </c>
    </row>
    <row r="21" spans="2:9" x14ac:dyDescent="0.25">
      <c r="B21" s="1" t="s">
        <v>70</v>
      </c>
    </row>
    <row r="22" spans="2:9" x14ac:dyDescent="0.25">
      <c r="B22" s="1" t="s">
        <v>71</v>
      </c>
    </row>
  </sheetData>
  <sheetProtection algorithmName="SHA-512" hashValue="3Pr8TqXAHw8Nkmxi3Cb8pRTcNvi9oYheBtVr1LTXNIwg+1+VP4pEc9nUcKAtPW8i2o3fY8KJ7Q+HBVg4tWZkWw==" saltValue="NL/ODQLgncoEg3fwq8Tz2w==" spinCount="100000" sheet="1" objects="1" scenarios="1"/>
  <pageMargins left="0.511811024" right="0.511811024" top="0.62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ANEXOS I e II</vt:lpstr>
      <vt:lpstr>ANEXO III - EX.1</vt:lpstr>
      <vt:lpstr>ANEXO III - EX.2</vt:lpstr>
      <vt:lpstr>ANEXO  IV</vt:lpstr>
      <vt:lpstr>'ANEXO III - EX.1'!Area_de_impressao</vt:lpstr>
      <vt:lpstr>'ANEXOS I e II'!Area_de_impressao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Elias Costa de Oliveira</dc:creator>
  <cp:lastModifiedBy>Marcos Elias Costa de Oliveira</cp:lastModifiedBy>
  <cp:lastPrinted>2019-07-12T18:28:04Z</cp:lastPrinted>
  <dcterms:created xsi:type="dcterms:W3CDTF">2019-07-03T18:07:36Z</dcterms:created>
  <dcterms:modified xsi:type="dcterms:W3CDTF">2019-07-23T11:32:25Z</dcterms:modified>
</cp:coreProperties>
</file>